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Inga\OneDrive - VilniusPVA\Documents\LatLit Inga\GUDRIOSIOS lenteles\TS 1.1 2026-10\"/>
    </mc:Choice>
  </mc:AlternateContent>
  <xr:revisionPtr revIDLastSave="0" documentId="13_ncr:1_{261F2FDE-E1AE-4D8F-95B5-826263FF5185}" xr6:coauthVersionLast="47" xr6:coauthVersionMax="47" xr10:uidLastSave="{00000000-0000-0000-0000-000000000000}"/>
  <workbookProtection workbookAlgorithmName="SHA-512" workbookHashValue="deS7kxIt339rfnwtrmeJnjUtS1+efcf76wesM+ZFaqIiQkEoWIcGoH7AI17xRZTSWEKytbvv2PQvIH1QUcniqg==" workbookSaltValue="XO5rVU/tKNAdmERLby6DOA==" workbookSpinCount="100000" lockStructure="1"/>
  <bookViews>
    <workbookView xWindow="-120" yWindow="-120" windowWidth="29040" windowHeight="15720" tabRatio="604" xr2:uid="{05AB64AE-3480-4A1E-9707-6120EA1EE18C}"/>
  </bookViews>
  <sheets>
    <sheet name="Instructions" sheetId="167" r:id="rId1"/>
    <sheet name="Timesheet" sheetId="170" r:id="rId2"/>
    <sheet name="lists" sheetId="4" state="hidden" r:id="rId3"/>
    <sheet name="error" sheetId="172" state="hidden" r:id="rId4"/>
  </sheets>
  <definedNames>
    <definedName name="_xlnm._FilterDatabase" localSheetId="1" hidden="1">Timesheet!$AJ$3:$AM$90</definedName>
    <definedName name="Before_you_start">Instructions!$B$6</definedName>
    <definedName name="Colour_coding">Instructions!$B$51</definedName>
    <definedName name="Countries">lists!$F$2:$F$3</definedName>
    <definedName name="duration">lists!$B$2:$B$7</definedName>
    <definedName name="Duties">lists!$H$2:$H$4</definedName>
    <definedName name="DutiesIF">lists!$J$2:$J$4</definedName>
    <definedName name="Entering_data">Instructions!$B$39</definedName>
    <definedName name="Form_Completed_Message">error!$D$8</definedName>
    <definedName name="Form_Start">error!$C$9</definedName>
    <definedName name="H_Fin">lists!$T$4</definedName>
    <definedName name="H_LP_man">lists!$T$2</definedName>
    <definedName name="H_Other">lists!$T$5</definedName>
    <definedName name="H_PP_man">lists!$T$3</definedName>
    <definedName name="How_to_fill_in_the_form">Instructions!$B$22</definedName>
    <definedName name="YN">lists!$L$2:$L$3</definedName>
    <definedName name="YNif">lists!$N$2:$N$3</definedName>
    <definedName name="Peri_Duration">Timesheet!$G$7</definedName>
    <definedName name="Peri_End2">Timesheet!$AD$7</definedName>
    <definedName name="Peri_Start">Timesheet!$J$7</definedName>
    <definedName name="Peri_Start2">Timesheet!$AC$7</definedName>
    <definedName name="Period">lists!$A$2:$A$9</definedName>
    <definedName name="Period_No">Timesheet!$E$7</definedName>
    <definedName name="Pos1_duties">Timesheet!$H$15</definedName>
    <definedName name="Pos2_duties">Timesheet!$H$16</definedName>
    <definedName name="Position2">Timesheet!$D$16</definedName>
    <definedName name="PP">lists!$G$2:$G$11</definedName>
    <definedName name="_xlnm.Print_Area" localSheetId="1">Timesheet!$A$3:$R$90</definedName>
    <definedName name="Purpose_of_the_form">Instructions!$B$19</definedName>
    <definedName name="Sec_1">Timesheet!$E$6</definedName>
    <definedName name="Sec_2">Timesheet!$D$15</definedName>
    <definedName name="Sec_3">Timesheet!$D$30</definedName>
    <definedName name="Sec_4">Timesheet!$C$51</definedName>
    <definedName name="Sec_5">Timesheet!$E$77</definedName>
    <definedName name="Sec_6">Timesheet!$B$84</definedName>
    <definedName name="Sec_7">Timesheet!$B$89</definedName>
    <definedName name="Sec1_Error">error!$C$28</definedName>
    <definedName name="Sec2_Error">error!$C$29</definedName>
    <definedName name="Sec3_Error">error!$C$51</definedName>
    <definedName name="Sec4_Error">error!$C$85</definedName>
    <definedName name="Sec5_Error">error!$C$95</definedName>
    <definedName name="Sec6_Error">error!$C$102</definedName>
    <definedName name="True_End">Timesheet!$AD$18</definedName>
    <definedName name="True_Start">Timesheet!$AC$18</definedName>
    <definedName name="Workload_Fixed">Timesheet!$C$45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0" i="172" l="1" a="1"/>
  <c r="C70" i="172" s="1"/>
  <c r="C66" i="172" a="1"/>
  <c r="C66" i="172" s="1"/>
  <c r="C64" i="172" a="1"/>
  <c r="C64" i="172" s="1"/>
  <c r="B54" i="170"/>
  <c r="C101" i="172"/>
  <c r="C100" i="172"/>
  <c r="C82" i="172" a="1"/>
  <c r="C82" i="172" s="1"/>
  <c r="C81" i="172" a="1"/>
  <c r="C81" i="172" s="1"/>
  <c r="C80" i="172" a="1"/>
  <c r="C80" i="172" s="1"/>
  <c r="C78" i="172"/>
  <c r="C77" i="172"/>
  <c r="C65" i="172" a="1"/>
  <c r="C65" i="172" s="1"/>
  <c r="C63" i="172"/>
  <c r="C50" i="172"/>
  <c r="C42" i="172"/>
  <c r="C37" i="172" a="1"/>
  <c r="C37" i="172" s="1"/>
  <c r="C26" i="172"/>
  <c r="C24" i="172"/>
  <c r="C21" i="172"/>
  <c r="C20" i="172"/>
  <c r="C9" i="172"/>
  <c r="B58" i="170"/>
  <c r="B57" i="170"/>
  <c r="B56" i="170"/>
  <c r="B55" i="170"/>
  <c r="B53" i="170"/>
  <c r="B52" i="170"/>
  <c r="D45" i="170"/>
  <c r="C44" i="170"/>
  <c r="S2" i="4"/>
  <c r="C60" i="172" l="1"/>
  <c r="C90" i="172"/>
  <c r="C35" i="172" a="1"/>
  <c r="C35" i="172" s="1"/>
  <c r="C36" i="172" a="1"/>
  <c r="C36" i="172" s="1"/>
  <c r="C62" i="172"/>
  <c r="C76" i="172"/>
  <c r="C79" i="172"/>
  <c r="C13" i="172"/>
  <c r="C17" i="172"/>
  <c r="C16" i="172" s="1"/>
  <c r="C12" i="172"/>
  <c r="C99" i="172"/>
  <c r="C102" i="172" s="1"/>
  <c r="B78" i="170"/>
  <c r="C78" i="170"/>
  <c r="N78" i="170"/>
  <c r="C34" i="172" l="1"/>
  <c r="C28" i="172"/>
  <c r="B85" i="170"/>
  <c r="H45" i="170"/>
  <c r="B4" i="170"/>
  <c r="N77" i="170"/>
  <c r="P50" i="170" l="1"/>
  <c r="P53" i="170"/>
  <c r="P54" i="170"/>
  <c r="P55" i="170"/>
  <c r="P56" i="170"/>
  <c r="P57" i="170"/>
  <c r="P58" i="170"/>
  <c r="P52" i="170"/>
  <c r="L26" i="170"/>
  <c r="F26" i="170"/>
  <c r="M50" i="170" l="1"/>
  <c r="Q24" i="170"/>
  <c r="S3" i="4" l="1"/>
  <c r="L27" i="170" s="1"/>
  <c r="F27" i="170"/>
  <c r="J2" i="4"/>
  <c r="K24" i="170"/>
  <c r="E24" i="170"/>
  <c r="N3" i="4"/>
  <c r="N2" i="4"/>
  <c r="J4" i="4"/>
  <c r="J3" i="4"/>
  <c r="C77" i="170"/>
  <c r="M76" i="170"/>
  <c r="L76" i="170"/>
  <c r="K76" i="170"/>
  <c r="J76" i="170"/>
  <c r="I76" i="170"/>
  <c r="H76" i="170"/>
  <c r="G76" i="170"/>
  <c r="D69" i="170"/>
  <c r="D68" i="170"/>
  <c r="N58" i="170"/>
  <c r="K58" i="170"/>
  <c r="N57" i="170"/>
  <c r="K57" i="170"/>
  <c r="F57" i="170" a="1"/>
  <c r="F57" i="170" s="1"/>
  <c r="H57" i="170" s="1"/>
  <c r="N56" i="170"/>
  <c r="K56" i="170"/>
  <c r="F56" i="170" a="1"/>
  <c r="F56" i="170" s="1"/>
  <c r="H56" i="170" s="1"/>
  <c r="N55" i="170"/>
  <c r="K55" i="170"/>
  <c r="N54" i="170"/>
  <c r="K54" i="170"/>
  <c r="N53" i="170"/>
  <c r="K53" i="170"/>
  <c r="N52" i="170"/>
  <c r="K52" i="170"/>
  <c r="Q50" i="170"/>
  <c r="O50" i="170"/>
  <c r="N50" i="170"/>
  <c r="P49" i="170"/>
  <c r="M49" i="170"/>
  <c r="J49" i="170"/>
  <c r="K35" i="170"/>
  <c r="E35" i="170"/>
  <c r="D35" i="170"/>
  <c r="Q34" i="170"/>
  <c r="Q33" i="170"/>
  <c r="Q32" i="170"/>
  <c r="Q31" i="170"/>
  <c r="Q30" i="170"/>
  <c r="Q29" i="170"/>
  <c r="Q28" i="170"/>
  <c r="L25" i="170"/>
  <c r="K25" i="170"/>
  <c r="AD7" i="170"/>
  <c r="C25" i="172" s="1"/>
  <c r="C22" i="172" s="1"/>
  <c r="C29" i="172" s="1"/>
  <c r="AC7" i="170"/>
  <c r="C45" i="172" l="1"/>
  <c r="C46" i="172"/>
  <c r="C93" i="172" a="1"/>
  <c r="C93" i="172" s="1"/>
  <c r="C48" i="172" a="1"/>
  <c r="C48" i="172" s="1"/>
  <c r="C27" i="172"/>
  <c r="C49" i="172" a="1"/>
  <c r="C49" i="172" s="1"/>
  <c r="M51" i="170"/>
  <c r="M59" i="170" s="1"/>
  <c r="K19" i="170"/>
  <c r="M7" i="170"/>
  <c r="H10" i="170"/>
  <c r="I57" i="170"/>
  <c r="Q35" i="170"/>
  <c r="I56" i="170"/>
  <c r="O56" i="170" s="1"/>
  <c r="AD15" i="170"/>
  <c r="AC15" i="170"/>
  <c r="P15" i="170"/>
  <c r="P16" i="170"/>
  <c r="AC16" i="170"/>
  <c r="AD16" i="170"/>
  <c r="L57" i="170" l="1"/>
  <c r="O57" i="170"/>
  <c r="C44" i="172"/>
  <c r="C47" i="172"/>
  <c r="B19" i="170"/>
  <c r="B10" i="170"/>
  <c r="Q57" i="170"/>
  <c r="L56" i="170"/>
  <c r="Q56" i="170" s="1"/>
  <c r="AC18" i="170"/>
  <c r="AD18" i="170"/>
  <c r="C43" i="172" l="1"/>
  <c r="K36" i="170" s="1"/>
  <c r="F53" i="170" a="1"/>
  <c r="F53" i="170" s="1"/>
  <c r="H53" i="170" s="1"/>
  <c r="I53" i="170" s="1"/>
  <c r="O53" i="170" s="1"/>
  <c r="F55" i="170" a="1"/>
  <c r="F55" i="170" s="1"/>
  <c r="H55" i="170" s="1"/>
  <c r="I55" i="170" s="1"/>
  <c r="O55" i="170" s="1"/>
  <c r="B40" i="170"/>
  <c r="F54" i="170" a="1"/>
  <c r="F54" i="170" s="1"/>
  <c r="H54" i="170" s="1"/>
  <c r="I54" i="170" s="1"/>
  <c r="O54" i="170" s="1"/>
  <c r="F52" i="170" a="1"/>
  <c r="F52" i="170" s="1"/>
  <c r="H52" i="170" s="1"/>
  <c r="I52" i="170" s="1"/>
  <c r="D51" i="170"/>
  <c r="C67" i="172" s="1"/>
  <c r="C61" i="172" s="1"/>
  <c r="B20" i="170"/>
  <c r="AC28" i="170"/>
  <c r="F58" i="170"/>
  <c r="L53" i="170" l="1"/>
  <c r="Q53" i="170" s="1"/>
  <c r="L55" i="170"/>
  <c r="L54" i="170"/>
  <c r="Q54" i="170" s="1"/>
  <c r="L52" i="170"/>
  <c r="O52" i="170" s="1"/>
  <c r="J51" i="170"/>
  <c r="C73" i="172" s="1"/>
  <c r="C69" i="172" s="1"/>
  <c r="C85" i="172" s="1"/>
  <c r="F51" i="170" a="1"/>
  <c r="F51" i="170" s="1"/>
  <c r="H51" i="170" s="1"/>
  <c r="I51" i="170" s="1"/>
  <c r="AD28" i="170"/>
  <c r="C28" i="170"/>
  <c r="AC29" i="170"/>
  <c r="AC30" i="170" s="1"/>
  <c r="H58" i="170"/>
  <c r="I58" i="170" s="1"/>
  <c r="O58" i="170" s="1"/>
  <c r="Q55" i="170" l="1"/>
  <c r="Q52" i="170"/>
  <c r="B28" i="170"/>
  <c r="B62" i="170"/>
  <c r="P51" i="170"/>
  <c r="P59" i="170" s="1"/>
  <c r="N51" i="170"/>
  <c r="J59" i="170"/>
  <c r="K51" i="170"/>
  <c r="L51" i="170" s="1"/>
  <c r="O51" i="170" s="1"/>
  <c r="C29" i="170"/>
  <c r="B29" i="170" s="1"/>
  <c r="AD29" i="170"/>
  <c r="H59" i="170"/>
  <c r="L58" i="170"/>
  <c r="I59" i="170"/>
  <c r="C30" i="170"/>
  <c r="B30" i="170" s="1"/>
  <c r="AD30" i="170"/>
  <c r="AC31" i="170"/>
  <c r="K62" i="170" l="1"/>
  <c r="Q58" i="170"/>
  <c r="Q51" i="170"/>
  <c r="O59" i="170"/>
  <c r="I69" i="170" s="1"/>
  <c r="AC32" i="170"/>
  <c r="AD31" i="170"/>
  <c r="C31" i="170"/>
  <c r="B31" i="170" s="1"/>
  <c r="L59" i="170"/>
  <c r="C59" i="172" l="1"/>
  <c r="B61" i="170" s="1"/>
  <c r="O78" i="170"/>
  <c r="Q59" i="170"/>
  <c r="I68" i="170"/>
  <c r="AD32" i="170"/>
  <c r="C32" i="170"/>
  <c r="B32" i="170" s="1"/>
  <c r="AC33" i="170"/>
  <c r="P78" i="170" l="1"/>
  <c r="C94" i="172" a="1"/>
  <c r="C94" i="172" s="1"/>
  <c r="C91" i="172" s="1"/>
  <c r="C89" i="172" s="1"/>
  <c r="C95" i="172" s="1"/>
  <c r="O77" i="170"/>
  <c r="P77" i="170" s="1"/>
  <c r="I70" i="170"/>
  <c r="AC34" i="170"/>
  <c r="AD33" i="170"/>
  <c r="C33" i="170"/>
  <c r="B33" i="170" s="1"/>
  <c r="B80" i="170" l="1"/>
  <c r="AD34" i="170"/>
  <c r="C39" i="172" s="1"/>
  <c r="C34" i="170"/>
  <c r="B34" i="170" l="1"/>
  <c r="C41" i="172" a="1"/>
  <c r="C41" i="172" s="1"/>
  <c r="C40" i="172"/>
  <c r="B81" i="170"/>
  <c r="B71" i="170"/>
  <c r="C38" i="172" l="1"/>
  <c r="C33" i="172" s="1"/>
  <c r="C51" i="172" s="1"/>
  <c r="C3" i="172" s="1"/>
  <c r="C6" i="172" s="1"/>
  <c r="B36" i="170" l="1"/>
  <c r="B37" i="170"/>
  <c r="I1" i="170"/>
  <c r="D1" i="17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<sst xmlns="http://schemas.openxmlformats.org/spreadsheetml/2006/main" count="373" uniqueCount="338">
  <si>
    <t xml:space="preserve">Start: </t>
  </si>
  <si>
    <t>months</t>
  </si>
  <si>
    <t>Duration of period</t>
  </si>
  <si>
    <t>Project timesheet</t>
  </si>
  <si>
    <t>Reporting period No.</t>
  </si>
  <si>
    <t>Remaining hours</t>
  </si>
  <si>
    <t xml:space="preserve">Duration: </t>
  </si>
  <si>
    <t>PP5</t>
  </si>
  <si>
    <t>Yes</t>
  </si>
  <si>
    <t>No</t>
  </si>
  <si>
    <t>Yes No</t>
  </si>
  <si>
    <t>Latvia</t>
  </si>
  <si>
    <t>Lithuania</t>
  </si>
  <si>
    <t>Start</t>
  </si>
  <si>
    <t>End</t>
  </si>
  <si>
    <t>Period start/end</t>
  </si>
  <si>
    <t>Current reporting period</t>
  </si>
  <si>
    <t>Previous reporting periods</t>
  </si>
  <si>
    <t>Planned hours</t>
  </si>
  <si>
    <t>PP position</t>
  </si>
  <si>
    <t>LP</t>
  </si>
  <si>
    <t>PP2</t>
  </si>
  <si>
    <t>PP3</t>
  </si>
  <si>
    <t>PP4</t>
  </si>
  <si>
    <t>PP6</t>
  </si>
  <si>
    <t>PP7</t>
  </si>
  <si>
    <t>PP8</t>
  </si>
  <si>
    <t>PP9</t>
  </si>
  <si>
    <t>PP10</t>
  </si>
  <si>
    <t>Duties for position</t>
  </si>
  <si>
    <t>Project management</t>
  </si>
  <si>
    <t>Other</t>
  </si>
  <si>
    <t>Duties in the project</t>
  </si>
  <si>
    <t>Financial manager</t>
  </si>
  <si>
    <t>LP manager</t>
  </si>
  <si>
    <t>PP manager</t>
  </si>
  <si>
    <t>information about implemented duties and tasks for all reported working hours of the</t>
  </si>
  <si>
    <t>staff members, with the respective duties in timesheets:</t>
  </si>
  <si>
    <t>- LP project management duties – 430 hours per reporting period,</t>
  </si>
  <si>
    <t>- PP project management duties per PP – 284 hours per reporting period,</t>
  </si>
  <si>
    <t>- LP/PP financial manager duties – 215 hours per reporting period.</t>
  </si>
  <si>
    <t>Eligible hours</t>
  </si>
  <si>
    <t>Formula</t>
  </si>
  <si>
    <t>1.1</t>
  </si>
  <si>
    <t>1.2</t>
  </si>
  <si>
    <t>2.1</t>
  </si>
  <si>
    <t>2.2</t>
  </si>
  <si>
    <t>Note</t>
  </si>
  <si>
    <t>3.1</t>
  </si>
  <si>
    <t>3.2</t>
  </si>
  <si>
    <t>4.1</t>
  </si>
  <si>
    <t>5.1</t>
  </si>
  <si>
    <t>1.3</t>
  </si>
  <si>
    <t>5. Balance of reported hours per position</t>
  </si>
  <si>
    <t>5.2</t>
  </si>
  <si>
    <t>Helper formulas</t>
  </si>
  <si>
    <t>Project man</t>
  </si>
  <si>
    <t>Fin Man</t>
  </si>
  <si>
    <t>N/A</t>
  </si>
  <si>
    <t>Y</t>
  </si>
  <si>
    <t>N</t>
  </si>
  <si>
    <t>Position 1 Small admin hours</t>
  </si>
  <si>
    <t>Position 2 Small admin hours</t>
  </si>
  <si>
    <t>3.3</t>
  </si>
  <si>
    <t>1.4</t>
  </si>
  <si>
    <t>Eligible hours (for all employees in position)</t>
  </si>
  <si>
    <t>Period end date</t>
  </si>
  <si>
    <t>2. Employee position in the project</t>
  </si>
  <si>
    <t>Acronym:</t>
  </si>
  <si>
    <t>Title:</t>
  </si>
  <si>
    <t>ID:</t>
  </si>
  <si>
    <t>PP number:</t>
  </si>
  <si>
    <t>Organisation:</t>
  </si>
  <si>
    <t>Period start date</t>
  </si>
  <si>
    <t>1. General information</t>
  </si>
  <si>
    <t>True start</t>
  </si>
  <si>
    <t>True end</t>
  </si>
  <si>
    <t>P1</t>
  </si>
  <si>
    <t>P2</t>
  </si>
  <si>
    <t>Both</t>
  </si>
  <si>
    <t>2.3</t>
  </si>
  <si>
    <t>2.4</t>
  </si>
  <si>
    <t>Period</t>
  </si>
  <si>
    <t>2.5</t>
  </si>
  <si>
    <t>Month</t>
  </si>
  <si>
    <t>Period months both</t>
  </si>
  <si>
    <t>4.3.1</t>
  </si>
  <si>
    <t>Position 1:</t>
  </si>
  <si>
    <t>Position 2:</t>
  </si>
  <si>
    <t>No.:</t>
  </si>
  <si>
    <t>End:</t>
  </si>
  <si>
    <t>message</t>
  </si>
  <si>
    <t>3.4</t>
  </si>
  <si>
    <t>Total eligible hours</t>
  </si>
  <si>
    <t>4.3.2</t>
  </si>
  <si>
    <t xml:space="preserve">Duties if Position 2 &lt;&gt;" " dependent drop-down </t>
  </si>
  <si>
    <t>Workload change confirmation</t>
  </si>
  <si>
    <t>Position</t>
  </si>
  <si>
    <t>Project</t>
  </si>
  <si>
    <t>Project partner</t>
  </si>
  <si>
    <t xml:space="preserve">Employee </t>
  </si>
  <si>
    <t>Name, surname:</t>
  </si>
  <si>
    <t>3. Detailed project timesheet</t>
  </si>
  <si>
    <t>Reporting period</t>
  </si>
  <si>
    <t>Complete all mandatory fields in Section 1.</t>
  </si>
  <si>
    <t>4. Eligible hours during the reporting period for the employee</t>
  </si>
  <si>
    <t>Complete all required information for each entered position.</t>
  </si>
  <si>
    <t>YNif Position 2 &lt;&gt;" "  dependent drop-down</t>
  </si>
  <si>
    <t>Line 2.2 "Duties"</t>
  </si>
  <si>
    <t>Sharing position:
Line 2.2 &amp;
 Line 5.2</t>
  </si>
  <si>
    <t>Instruction for 4.1</t>
  </si>
  <si>
    <t>→</t>
  </si>
  <si>
    <r>
      <rPr>
        <b/>
        <sz val="10"/>
        <rFont val="Arial"/>
        <family val="2"/>
      </rPr>
      <t>3. Detailed timesheet</t>
    </r>
    <r>
      <rPr>
        <sz val="10"/>
        <rFont val="Arial"/>
        <family val="2"/>
      </rPr>
      <t xml:space="preserve">
On tasks/summary</t>
    </r>
  </si>
  <si>
    <t>Employee position</t>
  </si>
  <si>
    <t>This timesheet form is created in MS Excel. It includes automated calculations and checks, but it is not a fully programmed system. Please review all inputs manually before submission.</t>
  </si>
  <si>
    <t xml:space="preserve">http://latlit.eu/contact-us </t>
  </si>
  <si>
    <t>Before you start</t>
  </si>
  <si>
    <t>The form uses colour coding to distinguish fields requiring user input, automatically calculated fields and fields requiring attention.</t>
  </si>
  <si>
    <t>White result cells</t>
  </si>
  <si>
    <t>Blue text</t>
  </si>
  <si>
    <t>Red text and light red cells</t>
  </si>
  <si>
    <t>4.2.1</t>
  </si>
  <si>
    <t>Calendar days</t>
  </si>
  <si>
    <t>4.2 Total</t>
  </si>
  <si>
    <t>4.2 Eligible hours calculation</t>
  </si>
  <si>
    <t>(!) Note: The reported hours exceeded the maximum possible hours. Eligible project hours have been reduced accordingly.</t>
  </si>
  <si>
    <t xml:space="preserve">Enter the eligible hours for each position as a separate entry in the Project Partner Report in JEMS. </t>
  </si>
  <si>
    <t>The total is provided for control purposes.</t>
  </si>
  <si>
    <t>Eligible hours for the current reporting period</t>
  </si>
  <si>
    <t>Hours worked in the project</t>
  </si>
  <si>
    <t>2.6</t>
  </si>
  <si>
    <t>Work in the project</t>
  </si>
  <si>
    <t>Workload start dates must be entered consecutively, in chronological order and within the employee’s working period.</t>
  </si>
  <si>
    <t>Warning End 2</t>
  </si>
  <si>
    <t>Warning End 3</t>
  </si>
  <si>
    <t>Warning End 4</t>
  </si>
  <si>
    <t>Hours ratio per position (Total hours worked in the project = 100%)</t>
  </si>
  <si>
    <t>4.2</t>
  </si>
  <si>
    <t>4.3</t>
  </si>
  <si>
    <t>4.4</t>
  </si>
  <si>
    <t>4.5</t>
  </si>
  <si>
    <t>4.6</t>
  </si>
  <si>
    <t>4.7</t>
  </si>
  <si>
    <t>4.8</t>
  </si>
  <si>
    <t>IF ≤430 H: provide a summary in the first active field. 
IF &gt;430 H: provide a description for each month with reported hours.</t>
  </si>
  <si>
    <t>IF ≤284 H: provide a summary in the first active field. 
IF &gt;284 H: provide a description for each month with reported hours.</t>
  </si>
  <si>
    <t>IF ≤215 H: provide a summary in the first active field. 
IF &gt;215 H: provide a description for each month with reported hours.</t>
  </si>
  <si>
    <t>Description of work performed in the reporting period</t>
  </si>
  <si>
    <t>Green text</t>
  </si>
  <si>
    <t>Correct the invalid values:</t>
  </si>
  <si>
    <t>Delete the red entries from the inactive section before continuing:</t>
  </si>
  <si>
    <t xml:space="preserve"> - One or more entered hour values are invalid. Enter positive numbers using no more than two decimal places.</t>
  </si>
  <si>
    <t xml:space="preserve">Delete the red entries from the inactive section before continuing: 
</t>
  </si>
  <si>
    <t>Char 2.1-2.3</t>
  </si>
  <si>
    <t>Char 2.4-2.6</t>
  </si>
  <si>
    <t xml:space="preserve"> - for Position 1 – </t>
  </si>
  <si>
    <t xml:space="preserve"> - for Position 2 – </t>
  </si>
  <si>
    <t>Char 5.1-5.2</t>
  </si>
  <si>
    <t xml:space="preserve"> - Previously reported hours are entered for the wrong period (the timesheet is for Period </t>
  </si>
  <si>
    <t>5.2 if period</t>
  </si>
  <si>
    <t>5.2 if Position2= " "</t>
  </si>
  <si>
    <t>Warning End 5</t>
  </si>
  <si>
    <t>⚠️  Section 3 contains errors. Correct before continuing.</t>
  </si>
  <si>
    <t>⚠️  Section 4 contains errors. Correct before continuing.</t>
  </si>
  <si>
    <t>⚠️  Section 5 contains errors. Correct before continuing.</t>
  </si>
  <si>
    <r>
      <t xml:space="preserve"> </t>
    </r>
    <r>
      <rPr>
        <sz val="8"/>
        <rFont val="Aptos Narrow"/>
        <family val="2"/>
      </rPr>
      <t>←←</t>
    </r>
    <r>
      <rPr>
        <sz val="8"/>
        <rFont val="Arial"/>
        <family val="2"/>
      </rPr>
      <t xml:space="preserve"> Select Yes or No</t>
    </r>
  </si>
  <si>
    <t xml:space="preserve">, </t>
  </si>
  <si>
    <t>s</t>
  </si>
  <si>
    <t>Form has errors</t>
  </si>
  <si>
    <t>⚠️  Section 1 contains errors. Correct before continuing.</t>
  </si>
  <si>
    <t>⚠️  Section 2 contains errors. Correct before continuing.</t>
  </si>
  <si>
    <t>⚠️  Sections 1 and 2 contain errors. Correct before continuing.</t>
  </si>
  <si>
    <t>Form fill in</t>
  </si>
  <si>
    <t>The work start date must not be later than the work end date.</t>
  </si>
  <si>
    <t>[&gt;] Filling in of form has started</t>
  </si>
  <si>
    <t>[OK] Form is completed and can be signed</t>
  </si>
  <si>
    <t>[   ] Start at Section 1, then complete the other sections sequentially</t>
  </si>
  <si>
    <t>⚠️ There are errors in Section</t>
  </si>
  <si>
    <t>Entering data</t>
  </si>
  <si>
    <t>How to fill in the form</t>
  </si>
  <si>
    <t>Form start</t>
  </si>
  <si>
    <t>White background and anthracite text</t>
  </si>
  <si>
    <t>Use this form with Microsoft Excel 2007 or a later version.</t>
  </si>
  <si>
    <t xml:space="preserve">Status: </t>
  </si>
  <si>
    <t>Purpose of the form</t>
  </si>
  <si>
    <t>[  ] Form is empty</t>
  </si>
  <si>
    <t>Employee worked the full reporting period</t>
  </si>
  <si>
    <t>Total hours in the institution (including work in the project)</t>
  </si>
  <si>
    <t>3. Total</t>
  </si>
  <si>
    <t>hours limits per period</t>
  </si>
  <si>
    <t>If the limits stated below are exceeded, PP shall present detailed</t>
  </si>
  <si>
    <t>Message indicating that all mandatory fields of the form are filled in and there are no more error messages, i.e. the form can be signed.</t>
  </si>
  <si>
    <r>
      <t xml:space="preserve">LP/PP cannot declare more than 1 720 hours per full time </t>
    </r>
    <r>
      <rPr>
        <u/>
        <sz val="9"/>
        <color indexed="56"/>
        <rFont val="Arial"/>
        <family val="2"/>
      </rPr>
      <t>employee</t>
    </r>
    <r>
      <rPr>
        <sz val="9"/>
        <color indexed="56"/>
        <rFont val="Arial"/>
        <family val="2"/>
      </rPr>
      <t xml:space="preserve"> per year. PPs shall reduce this maximum number of hours to a pro-rata of 1 720 hours for employees working reporting periods shorter than 12 months. For a six-month period, a maximum of 860 hours will be allowed.</t>
    </r>
  </si>
  <si>
    <t>4.3 Information to enter in JEMS</t>
  </si>
  <si>
    <t xml:space="preserve"> - One or more workload start dates are invalid. Enter valid dates using your PC's regional date format.</t>
  </si>
  <si>
    <t>Complete the missing hours or work descriptions for each reported month for Positions 1 and 2.</t>
  </si>
  <si>
    <t>Complete the missing hours or work descriptions for each reported month for Position 1.</t>
  </si>
  <si>
    <t>Complete the missing hours or work descriptions for each reported month for Position 2.</t>
  </si>
  <si>
    <t xml:space="preserve"> - One or more workload coefficients are invalid. Enter numbers from 0,001 to 1 using no more than three decimal places.</t>
  </si>
  <si>
    <t>Char 4.2 - 4.5</t>
  </si>
  <si>
    <t>4.2 if  Yes</t>
  </si>
  <si>
    <t>4.2 if No</t>
  </si>
  <si>
    <t>4.8 if No</t>
  </si>
  <si>
    <t>4.8 if Position 2=""</t>
  </si>
  <si>
    <t>4.9</t>
  </si>
  <si>
    <t>4.9 date</t>
  </si>
  <si>
    <t>4.9 hours</t>
  </si>
  <si>
    <t>Char 4.6 - 4.9</t>
  </si>
  <si>
    <t>Indicate if workload changed during the reporting period.</t>
  </si>
  <si>
    <t>Form navigation buttons to sections.</t>
  </si>
  <si>
    <t>4.9 Coefficient</t>
  </si>
  <si>
    <t>Maximum possible productive hours</t>
  </si>
  <si>
    <t xml:space="preserve"> - Total hours in the institution are entered outside the reporting period.</t>
  </si>
  <si>
    <r>
      <rPr>
        <b/>
        <sz val="10"/>
        <color theme="8" tint="-0.499984740745262"/>
        <rFont val="Aptos Display"/>
        <family val="2"/>
        <scheme val="major"/>
      </rPr>
      <t>Enter information manually</t>
    </r>
    <r>
      <rPr>
        <b/>
        <sz val="10"/>
        <rFont val="Aptos Display"/>
        <family val="2"/>
        <scheme val="major"/>
      </rPr>
      <t xml:space="preserve"> </t>
    </r>
    <r>
      <rPr>
        <sz val="10"/>
        <rFont val="Aptos Display"/>
        <family val="2"/>
        <scheme val="major"/>
      </rPr>
      <t xml:space="preserve">whenever possible. 
</t>
    </r>
  </si>
  <si>
    <t>•</t>
  </si>
  <si>
    <t xml:space="preserve">If you notice any inconsistencies in the form, please inform us by email at </t>
  </si>
  <si>
    <t>latlit@varam.gov.lv</t>
  </si>
  <si>
    <t>◦</t>
  </si>
  <si>
    <t>◦  Using the keyboard:</t>
  </si>
  <si>
    <t>◦ Using the mouse:</t>
  </si>
  <si>
    <t>1.</t>
  </si>
  <si>
    <t>Start from Section 1, complete the form sequentially and finish with Section 7. Many fields update automatically based on information entered in previous sections.</t>
  </si>
  <si>
    <t>2.</t>
  </si>
  <si>
    <t>Use the navigation buttons at the top to move between sections, and check the form status for any errors before signing.</t>
  </si>
  <si>
    <t>3.</t>
  </si>
  <si>
    <t>4.</t>
  </si>
  <si>
    <t>5.</t>
  </si>
  <si>
    <t>6.</t>
  </si>
  <si>
    <t>Always use a new template (do not update an old copy) to avoid errors.</t>
  </si>
  <si>
    <t>This form is locked to ensure data integrity. Any attempt to alter its protection may be considered fraudulent activity.</t>
  </si>
  <si>
    <t>https://www.eparaksts.lv/en</t>
  </si>
  <si>
    <t>https://adoc.archyvai.lt</t>
  </si>
  <si>
    <t>This is the mandatory  form  for reporting the working time of persons  who are using Standard scale of unit cost method defined by the Programme. Based on the entered data, the form automatically calculates the maximum eligible hours according to programme-specific restrictions (Manual Section 7.5.1  "CC1 Staff Costs").</t>
  </si>
  <si>
    <r>
      <rPr>
        <sz val="9"/>
        <rFont val="Arial"/>
        <family val="2"/>
      </rPr>
      <t>Grey cells &amp;</t>
    </r>
    <r>
      <rPr>
        <b/>
        <sz val="9"/>
        <color rgb="FFFF0000"/>
        <rFont val="Arial"/>
        <family val="2"/>
      </rPr>
      <t xml:space="preserve">
Grey cells with red text</t>
    </r>
  </si>
  <si>
    <r>
      <rPr>
        <sz val="9"/>
        <color theme="8" tint="-0.249977111117893"/>
        <rFont val="Arial"/>
        <family val="2"/>
      </rPr>
      <t xml:space="preserve">⚠️ </t>
    </r>
    <r>
      <rPr>
        <b/>
        <sz val="9"/>
        <color theme="8" tint="-0.249977111117893"/>
        <rFont val="Arial"/>
        <family val="2"/>
      </rPr>
      <t>Purple text and symbols</t>
    </r>
  </si>
  <si>
    <t>Workload coefficient in institution</t>
  </si>
  <si>
    <t>6. Project partner comments on the provided information:</t>
  </si>
  <si>
    <r>
      <rPr>
        <vertAlign val="superscript"/>
        <sz val="9"/>
        <color theme="4" tint="-0.249977111117893"/>
        <rFont val="Arial"/>
        <family val="2"/>
      </rPr>
      <t>2</t>
    </r>
    <r>
      <rPr>
        <sz val="9"/>
        <color theme="4" tint="-0.249977111117893"/>
        <rFont val="Arial"/>
        <family val="2"/>
      </rPr>
      <t xml:space="preserve"> If the employee did not work the full reporting period, indicate the start and end dates of the work. Otherwise, leave empty.</t>
    </r>
  </si>
  <si>
    <r>
      <t>Position was held by several employees during the reporting period</t>
    </r>
    <r>
      <rPr>
        <b/>
        <vertAlign val="superscript"/>
        <sz val="7"/>
        <color theme="4" tint="-0.249977111117893"/>
        <rFont val="Arial"/>
        <family val="2"/>
      </rPr>
      <t>1</t>
    </r>
  </si>
  <si>
    <r>
      <t>Work in the project</t>
    </r>
    <r>
      <rPr>
        <b/>
        <vertAlign val="superscript"/>
        <sz val="9"/>
        <color theme="4" tint="-0.249977111117893"/>
        <rFont val="Arial"/>
        <family val="2"/>
      </rPr>
      <t>2</t>
    </r>
  </si>
  <si>
    <t>6.1</t>
  </si>
  <si>
    <t>6.1 shared position in current period</t>
  </si>
  <si>
    <t>Provide information on shared position(s) in current and previous reporting periods.</t>
  </si>
  <si>
    <t>Provide information on shared position(s) in current reporting period.</t>
  </si>
  <si>
    <t>Provide information on shared position(s) in previous reporting period(s).</t>
  </si>
  <si>
    <t>⚠️  Section 6 contains errors. Correct before continuing.</t>
  </si>
  <si>
    <t>A separate timesheet form must be completed for each position.</t>
  </si>
  <si>
    <t>or use the contacts available here:</t>
  </si>
  <si>
    <t>Meaning of colours</t>
  </si>
  <si>
    <t>Provide description for each month with reported hours (including reference to project activity)</t>
  </si>
  <si>
    <t>General guidance</t>
  </si>
  <si>
    <r>
      <t xml:space="preserve">If the employee worked in </t>
    </r>
    <r>
      <rPr>
        <b/>
        <i/>
        <u/>
        <sz val="11"/>
        <color theme="4" tint="-0.249977111117893"/>
        <rFont val="Aptos Narrow"/>
        <family val="2"/>
      </rPr>
      <t xml:space="preserve">more than two positions </t>
    </r>
    <r>
      <rPr>
        <b/>
        <i/>
        <sz val="11"/>
        <color theme="4" tint="-0.249977111117893"/>
        <rFont val="Aptos Narrow"/>
        <family val="2"/>
      </rPr>
      <t>during the reporting period</t>
    </r>
    <r>
      <rPr>
        <i/>
        <sz val="11"/>
        <color theme="4" tint="-0.249977111117893"/>
        <rFont val="Aptos Narrow"/>
        <family val="2"/>
      </rPr>
      <t>:</t>
    </r>
  </si>
  <si>
    <t>Name, surname, position, signature, date, place</t>
  </si>
  <si>
    <t>The workload coefficient is the same as in the preceding period. Remove the unnecessary period.</t>
  </si>
  <si>
    <t>Headings, explanations or neutral instructions that help users complete the form.</t>
  </si>
  <si>
    <t>Char 3.1 - 3.3</t>
  </si>
  <si>
    <t>3.3 if wrong period Position 1</t>
  </si>
  <si>
    <t>3.3 if wrong period Position 2</t>
  </si>
  <si>
    <t>3.3 if wrong period total institution</t>
  </si>
  <si>
    <t>3.3 If Position2 = " "</t>
  </si>
  <si>
    <t>3.5</t>
  </si>
  <si>
    <t>3.1 Position 1</t>
  </si>
  <si>
    <t>3.1 Position 2</t>
  </si>
  <si>
    <t>Char 3.4 - 3.6</t>
  </si>
  <si>
    <t>3.6</t>
  </si>
  <si>
    <t>Warning End 6</t>
  </si>
  <si>
    <r>
      <t xml:space="preserve">I hereby confirm that the description of work performed and the number of reported hours worked per project are accurate and reflect only productive hours, as defined by the programme guidelines. The total hours in the institution reported in this form are consistent with the total number of hours recorded in the institution’s official monthly working time report form </t>
    </r>
    <r>
      <rPr>
        <i/>
        <sz val="10"/>
        <rFont val="Arial"/>
        <family val="2"/>
      </rPr>
      <t>(in Latvian: Darba laika uzskaites tabula, in Lithuanian: Darbo laiko apskaitos žiniaraštis).</t>
    </r>
  </si>
  <si>
    <t>Enter information for each workload period in section 4.2</t>
  </si>
  <si>
    <t>Provide a work summary for Positions 1 and 2 if the applicable hours limits are not exceeded.</t>
  </si>
  <si>
    <t>Provide a work summary for Position 1 if the applicable hours limits are not exceeded.</t>
  </si>
  <si>
    <t>Provide a work summary for Position 2 if the applicable hours limits are not exceeded.</t>
  </si>
  <si>
    <t>Enter the missing workload coefficient(s).</t>
  </si>
  <si>
    <t>Enter the missing workload start date(s).</t>
  </si>
  <si>
    <t>4.6 if Position 1</t>
  </si>
  <si>
    <t>4.6 if Position 1&amp; 2</t>
  </si>
  <si>
    <t>Enter project hours for each active workload period.</t>
  </si>
  <si>
    <t>Enter project hours for at least one position in each active workload period.</t>
  </si>
  <si>
    <t>You may use the following or other platforms and tools:</t>
  </si>
  <si>
    <t>One or more hour entries are not numbers. Enter positive numbers.</t>
  </si>
  <si>
    <t>6.2 Shared position in previous period(s)</t>
  </si>
  <si>
    <t>Error No.</t>
  </si>
  <si>
    <t>Error message</t>
  </si>
  <si>
    <t>Section 1</t>
  </si>
  <si>
    <t>Section 2</t>
  </si>
  <si>
    <t>Section 3</t>
  </si>
  <si>
    <t>Section 4</t>
  </si>
  <si>
    <t>Section 5</t>
  </si>
  <si>
    <t>Section 6</t>
  </si>
  <si>
    <t>Merges several error messages into one cell</t>
  </si>
  <si>
    <t>Explanation</t>
  </si>
  <si>
    <t>D8 = Form_Completed_Message</t>
  </si>
  <si>
    <t>7. Confirmation by authorised supervisor</t>
  </si>
  <si>
    <r>
      <t>Position was held by several employees</t>
    </r>
    <r>
      <rPr>
        <b/>
        <vertAlign val="superscript"/>
        <sz val="7"/>
        <color theme="4" tint="-0.249977111117893"/>
        <rFont val="Arial"/>
        <family val="2"/>
      </rPr>
      <t>4</t>
    </r>
  </si>
  <si>
    <r>
      <t>Workload period</t>
    </r>
    <r>
      <rPr>
        <vertAlign val="superscript"/>
        <sz val="9"/>
        <color theme="4" tint="-0.249977111117893"/>
        <rFont val="Arial"/>
        <family val="2"/>
      </rPr>
      <t>3</t>
    </r>
  </si>
  <si>
    <r>
      <rPr>
        <vertAlign val="superscript"/>
        <sz val="9"/>
        <color theme="4" tint="-0.249977111117893"/>
        <rFont val="Arial"/>
        <family val="2"/>
      </rPr>
      <t>3</t>
    </r>
    <r>
      <rPr>
        <sz val="9"/>
        <color theme="4" tint="-0.249977111117893"/>
        <rFont val="Arial"/>
        <family val="2"/>
      </rPr>
      <t xml:space="preserve"> If more workload periods are needed, contact the Joint Secretariat.</t>
    </r>
  </si>
  <si>
    <t>Enter project hours for Positions 1 and 2.</t>
  </si>
  <si>
    <t>Enter project hours for Position 1.</t>
  </si>
  <si>
    <t>Enter project hours for Position 2.</t>
  </si>
  <si>
    <t>Complete all fields in line 1.2 and PP number. Information is required for calculations in the following sections!</t>
  </si>
  <si>
    <t>Complete all mandatory fields for Position 1 (line 2.1) and Position 2 (line 2.2).</t>
  </si>
  <si>
    <t>Complete all mandatory fields for Position 1 (line 2.1).</t>
  </si>
  <si>
    <t>Complete all mandatory fields for Position 2 (line 2.2).</t>
  </si>
  <si>
    <t>Complete Position 1 (line 2.1) before entering Position 2.</t>
  </si>
  <si>
    <t>Enter title for Position 2, or delete the red entries from the inactive section before continuing (line 2.2).</t>
  </si>
  <si>
    <t>The work start date is after the end of the reporting period (check line 1.2).</t>
  </si>
  <si>
    <t>The work end date is before the start of the reporting period (check line 1.2).</t>
  </si>
  <si>
    <t xml:space="preserve"> - Information for Position 1 is entered outside reporting period / work in project (check lines 1.2 and 2.1). </t>
  </si>
  <si>
    <t xml:space="preserve"> - Information for Position 2 is entered outside reporting period / work in project (check lines 1.2 and 2.2). </t>
  </si>
  <si>
    <t xml:space="preserve"> - Position 2 (line 2.2) is empty, but related information is entered in Section 3. </t>
  </si>
  <si>
    <r>
      <t xml:space="preserve"> </t>
    </r>
    <r>
      <rPr>
        <sz val="8"/>
        <rFont val="Aptos Narrow"/>
        <family val="2"/>
      </rPr>
      <t>→→</t>
    </r>
    <r>
      <rPr>
        <sz val="8"/>
        <rFont val="Arial"/>
        <family val="2"/>
      </rPr>
      <t xml:space="preserve"> Complete only line 4.2.1</t>
    </r>
  </si>
  <si>
    <t>Enter the workload coefficient in line 4.2.1.</t>
  </si>
  <si>
    <r>
      <t>Project hours in line 4.2.1 must be greater than 0</t>
    </r>
    <r>
      <rPr>
        <sz val="8"/>
        <rFont val="Arial"/>
        <family val="2"/>
      </rPr>
      <t>. Correct the hours entered in line(s) 4.2.2 and below so that their sum does not equal or exceed the total in Section 3:</t>
    </r>
  </si>
  <si>
    <t xml:space="preserve"> - "No" is not selected in line 4.1, but information is entered in line(s) 4.2.2 or below. </t>
  </si>
  <si>
    <t xml:space="preserve"> - Position 2 (line 2.2) is empty, but related information is entered in Section 4.2.</t>
  </si>
  <si>
    <t xml:space="preserve"> - Position 2 (line 2.2) is empty, but related information is entered in Section 5.</t>
  </si>
  <si>
    <r>
      <t xml:space="preserve">Fields in which information must be entered or selected. 
</t>
    </r>
    <r>
      <rPr>
        <sz val="10"/>
        <rFont val="Aptos Narrow"/>
        <family val="2"/>
      </rPr>
      <t>→</t>
    </r>
    <r>
      <rPr>
        <sz val="10"/>
        <rFont val="Aptos Display"/>
        <family val="2"/>
      </rPr>
      <t xml:space="preserve"> </t>
    </r>
    <r>
      <rPr>
        <b/>
        <sz val="10"/>
        <rFont val="Aptos Display"/>
        <family val="2"/>
        <scheme val="major"/>
      </rPr>
      <t>Information should be entered only in yellow cells.</t>
    </r>
  </si>
  <si>
    <r>
      <t xml:space="preserve">Fields that are currently inactive or not applicable. Do not enter information in these fields. 
</t>
    </r>
    <r>
      <rPr>
        <sz val="10"/>
        <rFont val="Aptos Narrow"/>
        <family val="2"/>
      </rPr>
      <t>→</t>
    </r>
    <r>
      <rPr>
        <sz val="10"/>
        <rFont val="Aptos Display"/>
        <family val="2"/>
      </rPr>
      <t xml:space="preserve"> </t>
    </r>
    <r>
      <rPr>
        <b/>
        <sz val="10"/>
        <rFont val="Aptos Display"/>
        <family val="2"/>
        <scheme val="major"/>
      </rPr>
      <t>If previously entered information is shown in red in a grey field, delete it.</t>
    </r>
  </si>
  <si>
    <r>
      <t xml:space="preserve">Incorrect information has been entered in the field. 
</t>
    </r>
    <r>
      <rPr>
        <sz val="10"/>
        <rFont val="Aptos Narrow"/>
        <family val="2"/>
      </rPr>
      <t>→</t>
    </r>
    <r>
      <rPr>
        <sz val="10"/>
        <rFont val="Aptos Display"/>
        <family val="2"/>
      </rPr>
      <t xml:space="preserve"> </t>
    </r>
    <r>
      <rPr>
        <b/>
        <sz val="10"/>
        <rFont val="Aptos Display"/>
        <family val="2"/>
        <scheme val="major"/>
      </rPr>
      <t>Check the error message and correct the entry.</t>
    </r>
  </si>
  <si>
    <r>
      <t xml:space="preserve">Information is missing, invalid or inconsistent. 
</t>
    </r>
    <r>
      <rPr>
        <sz val="10"/>
        <rFont val="Aptos Narrow"/>
        <family val="2"/>
      </rPr>
      <t>→</t>
    </r>
    <r>
      <rPr>
        <sz val="10"/>
        <rFont val="Aptos Display"/>
        <family val="2"/>
      </rPr>
      <t xml:space="preserve"> </t>
    </r>
    <r>
      <rPr>
        <b/>
        <sz val="10"/>
        <rFont val="Aptos Display"/>
        <family val="2"/>
        <scheme val="major"/>
      </rPr>
      <t>Correct the relevant entries</t>
    </r>
    <r>
      <rPr>
        <sz val="10"/>
        <rFont val="Aptos Display"/>
        <family val="2"/>
        <scheme val="major"/>
      </rPr>
      <t xml:space="preserve"> and make sure that no red error messages remain.</t>
    </r>
  </si>
  <si>
    <t>Red error messages and red borders around yellow entry cells</t>
  </si>
  <si>
    <t>Information is calculated or displayed automatically.</t>
  </si>
  <si>
    <r>
      <t xml:space="preserve">Important instructions, warnings or calculated results requiring attention. 
</t>
    </r>
    <r>
      <rPr>
        <sz val="10"/>
        <rFont val="Aptos Narrow"/>
        <family val="2"/>
      </rPr>
      <t>→</t>
    </r>
    <r>
      <rPr>
        <sz val="10"/>
        <rFont val="Aptos Display"/>
        <family val="2"/>
      </rPr>
      <t xml:space="preserve"> </t>
    </r>
    <r>
      <rPr>
        <sz val="10"/>
        <rFont val="Aptos Display"/>
        <family val="2"/>
        <scheme val="major"/>
      </rPr>
      <t>A warning does not mean that the information entered is incorrect, but the indicated issue should be checked.</t>
    </r>
  </si>
  <si>
    <t xml:space="preserve">(!) Do not paste entire cells, rows or columns. This may damage formulas or formatting. </t>
  </si>
  <si>
    <t>(!) Never enter formulas. Enter numbers only, as formulas may cause rounding errors.</t>
  </si>
  <si>
    <r>
      <t xml:space="preserve">1) Copy the required text or number.
2) </t>
    </r>
    <r>
      <rPr>
        <b/>
        <u/>
        <sz val="9"/>
        <rFont val="Aptos Display"/>
        <family val="2"/>
        <scheme val="major"/>
      </rPr>
      <t>Double-click</t>
    </r>
    <r>
      <rPr>
        <sz val="9"/>
        <rFont val="Aptos Display"/>
        <family val="2"/>
        <scheme val="major"/>
      </rPr>
      <t xml:space="preserve"> the destination cell.
3) Right-click the destination cell and select </t>
    </r>
    <r>
      <rPr>
        <i/>
        <sz val="9"/>
        <rFont val="Aptos Display"/>
        <family val="2"/>
        <scheme val="major"/>
      </rPr>
      <t>Paste.</t>
    </r>
  </si>
  <si>
    <r>
      <t xml:space="preserve">           Ctrl+C  </t>
    </r>
    <r>
      <rPr>
        <sz val="9"/>
        <rFont val="Aptos Narrow"/>
        <family val="2"/>
      </rPr>
      <t xml:space="preserve">→  </t>
    </r>
    <r>
      <rPr>
        <b/>
        <u/>
        <sz val="9"/>
        <rFont val="Aptos Narrow"/>
        <family val="2"/>
      </rPr>
      <t>Double-click</t>
    </r>
    <r>
      <rPr>
        <sz val="9"/>
        <rFont val="Aptos Narrow"/>
        <family val="2"/>
      </rPr>
      <t xml:space="preserve"> the destination cell →  Ctrl+V  →  Enter</t>
    </r>
  </si>
  <si>
    <t>Copying and pasting text or numbers without formatting:</t>
  </si>
  <si>
    <r>
      <t xml:space="preserve">Always </t>
    </r>
    <r>
      <rPr>
        <b/>
        <u/>
        <sz val="10"/>
        <rFont val="Aptos Display"/>
        <family val="2"/>
        <scheme val="major"/>
      </rPr>
      <t>double-click</t>
    </r>
    <r>
      <rPr>
        <sz val="10"/>
        <rFont val="Aptos Display"/>
        <family val="2"/>
        <scheme val="major"/>
      </rPr>
      <t xml:space="preserve"> the destination cell before pasting, as shown below.</t>
    </r>
  </si>
  <si>
    <r>
      <rPr>
        <vertAlign val="superscript"/>
        <sz val="9"/>
        <color theme="4" tint="-0.249977111117893"/>
        <rFont val="Arial"/>
        <family val="2"/>
      </rPr>
      <t>4</t>
    </r>
    <r>
      <rPr>
        <sz val="9"/>
        <color theme="4" tint="-0.249977111117893"/>
        <rFont val="Arial"/>
        <family val="2"/>
      </rPr>
      <t xml:space="preserve"> If the position was held by several employees during the current or previous reporting period(s), provide information in Section 6 (Comments).</t>
    </r>
  </si>
  <si>
    <t>Relevant information must be provided in Section 6 (Comments).</t>
  </si>
  <si>
    <t>Yellow entry cells</t>
  </si>
  <si>
    <r>
      <t xml:space="preserve">After the employee completes the form, the employee's authorised supervisor (manager) must sign it with a secure electronic signature. Please save the document as an MS Excel file </t>
    </r>
    <r>
      <rPr>
        <b/>
        <sz val="10"/>
        <rFont val="Aptos Display"/>
        <family val="2"/>
        <scheme val="major"/>
      </rPr>
      <t>(.xlsx)</t>
    </r>
    <r>
      <rPr>
        <sz val="10"/>
        <rFont val="Aptos Display"/>
        <family val="2"/>
        <scheme val="major"/>
      </rPr>
      <t xml:space="preserve"> and sign it in </t>
    </r>
    <r>
      <rPr>
        <b/>
        <sz val="10"/>
        <rFont val="Aptos Display"/>
        <family val="2"/>
        <scheme val="major"/>
      </rPr>
      <t>.edoc, .adoc, or .asice</t>
    </r>
    <r>
      <rPr>
        <sz val="10"/>
        <rFont val="Aptos Display"/>
        <family val="2"/>
        <scheme val="major"/>
      </rPr>
      <t xml:space="preserve"> format.</t>
    </r>
  </si>
  <si>
    <t>Complete a separate timesheet for each employee and each reporting period. The exception are Sections 5 (balance) and 6 (comments), where information from previous reporting periods and information about other employees working in the same position has to be provided.</t>
  </si>
  <si>
    <t>Information on eligible hours per position in Sections 4.2, 4.3 and 5 is not valid. The number of eligible hours for each position must be calculated manually.</t>
  </si>
  <si>
    <r>
      <rPr>
        <vertAlign val="superscript"/>
        <sz val="9"/>
        <color theme="4" tint="-0.249977111117893"/>
        <rFont val="Arial"/>
        <family val="2"/>
      </rPr>
      <t>1</t>
    </r>
    <r>
      <rPr>
        <sz val="9"/>
        <color theme="4" tint="-0.249977111117893"/>
        <rFont val="Arial"/>
        <family val="2"/>
      </rPr>
      <t xml:space="preserve"> If the position was held by several employees during the reporting period, provide information in Section 6 (Comments).</t>
    </r>
  </si>
  <si>
    <t>The total hours worked in the institution cannot be less than the total hours worked in the project.</t>
  </si>
  <si>
    <t>Headers</t>
  </si>
  <si>
    <t>PP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</si>
</sst>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m"/>
    <numFmt numFmtId="165" formatCode="dd\/mm\/yyyy"/>
    <numFmt numFmtId="166" formatCode="[$-809]d\ mmmm\ yyyy;@"/>
    <numFmt numFmtId="167" formatCode="dd/mm/yyyy;@"/>
    <numFmt numFmtId="168" formatCode="[$-809]d\ mmm\ yyyy;@"/>
    <numFmt numFmtId="169" formatCode="[&lt;1]0.###;[&gt;=1]0"/>
  </numFmts>
  <fonts count="122">
    <font>
      <sz val="10"/>
      <name val="Arial"/>
      <family val="2"/>
    </font>
    <font>
      <sz val="11"/>
      <color theme="1"/>
      <name val="Aptos Narrow"/>
      <family val="2"/>
      <charset val="186"/>
      <scheme val="minor"/>
    </font>
    <font>
      <sz val="10"/>
      <name val="Arial"/>
      <family val="2"/>
    </font>
    <font>
      <sz val="8"/>
      <name val="Arial"/>
      <family val="2"/>
    </font>
    <font>
      <b/>
      <sz val="10"/>
      <name val="Arial"/>
      <family val="2"/>
    </font>
    <font>
      <sz val="22"/>
      <name val="Arial"/>
      <family val="2"/>
    </font>
    <font>
      <b/>
      <sz val="8"/>
      <name val="Arial"/>
      <family val="2"/>
    </font>
    <font>
      <sz val="6"/>
      <name val="Arial"/>
      <family val="2"/>
    </font>
    <font>
      <sz val="14"/>
      <name val="Arial"/>
      <family val="2"/>
    </font>
    <font>
      <sz val="9"/>
      <name val="Arial"/>
      <family val="2"/>
    </font>
    <font>
      <b/>
      <sz val="9"/>
      <name val="Arial"/>
      <family val="2"/>
    </font>
    <font>
      <sz val="16"/>
      <name val="Arial"/>
      <family val="2"/>
    </font>
    <font>
      <sz val="9"/>
      <color indexed="56"/>
      <name val="Arial"/>
      <family val="2"/>
    </font>
    <font>
      <b/>
      <sz val="11"/>
      <name val="Arial"/>
      <family val="2"/>
    </font>
    <font>
      <b/>
      <sz val="14"/>
      <name val="Arial"/>
      <family val="2"/>
    </font>
    <font>
      <sz val="12"/>
      <name val="Arial"/>
      <family val="2"/>
    </font>
    <font>
      <b/>
      <i/>
      <sz val="10"/>
      <name val="Arial"/>
      <family val="2"/>
    </font>
    <font>
      <u/>
      <sz val="9"/>
      <color indexed="56"/>
      <name val="Arial"/>
      <family val="2"/>
    </font>
    <font>
      <i/>
      <sz val="10"/>
      <name val="Arial"/>
      <family val="2"/>
    </font>
    <font>
      <sz val="11"/>
      <color indexed="8"/>
      <name val="Aptos Narrow"/>
      <family val="2"/>
      <scheme val="minor"/>
    </font>
    <font>
      <sz val="11"/>
      <color theme="1"/>
      <name val="Aptos Narrow"/>
      <family val="2"/>
      <scheme val="minor"/>
    </font>
    <font>
      <sz val="11"/>
      <color theme="1"/>
      <name val="Aptos Narrow"/>
      <family val="2"/>
      <charset val="186"/>
      <scheme val="minor"/>
    </font>
    <font>
      <b/>
      <sz val="22"/>
      <color theme="4" tint="-0.249977111117893"/>
      <name val="Arial"/>
      <family val="2"/>
    </font>
    <font>
      <b/>
      <sz val="12"/>
      <color theme="8" tint="-0.249977111117893"/>
      <name val="Arial"/>
      <family val="2"/>
    </font>
    <font>
      <b/>
      <sz val="10"/>
      <color theme="5" tint="-0.249977111117893"/>
      <name val="Arial"/>
      <family val="2"/>
    </font>
    <font>
      <b/>
      <sz val="11"/>
      <color theme="4" tint="-0.249977111117893"/>
      <name val="Arial"/>
      <family val="2"/>
    </font>
    <font>
      <b/>
      <sz val="14"/>
      <color theme="4" tint="-0.249977111117893"/>
      <name val="Arial"/>
      <family val="2"/>
    </font>
    <font>
      <i/>
      <sz val="14"/>
      <color theme="4" tint="-0.249977111117893"/>
      <name val="Arial"/>
      <family val="2"/>
    </font>
    <font>
      <b/>
      <sz val="10"/>
      <color theme="4" tint="-0.249977111117893"/>
      <name val="Arial"/>
      <family val="2"/>
    </font>
    <font>
      <sz val="10"/>
      <color theme="4" tint="-0.499984740745262"/>
      <name val="Arial"/>
      <family val="2"/>
    </font>
    <font>
      <b/>
      <sz val="12"/>
      <color theme="4" tint="-0.249977111117893"/>
      <name val="Arial"/>
      <family val="2"/>
    </font>
    <font>
      <sz val="6"/>
      <color theme="4" tint="-0.499984740745262"/>
      <name val="Arial"/>
      <family val="2"/>
    </font>
    <font>
      <sz val="11"/>
      <color theme="4" tint="-0.249977111117893"/>
      <name val="Arial"/>
      <family val="2"/>
    </font>
    <font>
      <b/>
      <sz val="10"/>
      <color theme="5" tint="-0.499984740745262"/>
      <name val="Arial"/>
      <family val="2"/>
    </font>
    <font>
      <b/>
      <sz val="9"/>
      <color theme="5" tint="-0.249977111117893"/>
      <name val="Arial"/>
      <family val="2"/>
    </font>
    <font>
      <b/>
      <sz val="9"/>
      <color theme="1"/>
      <name val="Arial"/>
      <family val="2"/>
    </font>
    <font>
      <i/>
      <sz val="6"/>
      <color theme="4" tint="-0.249977111117893"/>
      <name val="Arial"/>
      <family val="2"/>
    </font>
    <font>
      <sz val="9"/>
      <color theme="4" tint="-0.249977111117893"/>
      <name val="Arial"/>
      <family val="2"/>
    </font>
    <font>
      <sz val="9"/>
      <color theme="5" tint="-0.499984740745262"/>
      <name val="Arial"/>
      <family val="2"/>
    </font>
    <font>
      <b/>
      <sz val="9"/>
      <color theme="5" tint="-0.499984740745262"/>
      <name val="Arial"/>
      <family val="2"/>
    </font>
    <font>
      <sz val="8"/>
      <color theme="5" tint="-0.499984740745262"/>
      <name val="Arial"/>
      <family val="2"/>
    </font>
    <font>
      <b/>
      <sz val="8"/>
      <color theme="5" tint="-0.499984740745262"/>
      <name val="Arial"/>
      <family val="2"/>
    </font>
    <font>
      <b/>
      <sz val="12"/>
      <color theme="5" tint="-0.499984740745262"/>
      <name val="Arial"/>
      <family val="2"/>
    </font>
    <font>
      <sz val="10"/>
      <color theme="5" tint="-0.499984740745262"/>
      <name val="Arial"/>
      <family val="2"/>
    </font>
    <font>
      <b/>
      <sz val="9"/>
      <color theme="4" tint="-0.249977111117893"/>
      <name val="Arial"/>
      <family val="2"/>
    </font>
    <font>
      <b/>
      <i/>
      <sz val="9"/>
      <color theme="4" tint="-0.249977111117893"/>
      <name val="Arial"/>
      <family val="2"/>
    </font>
    <font>
      <sz val="10"/>
      <color theme="4" tint="-0.249977111117893"/>
      <name val="Arial"/>
      <family val="2"/>
    </font>
    <font>
      <sz val="10"/>
      <color theme="8" tint="-0.249977111117893"/>
      <name val="Arial"/>
      <family val="2"/>
    </font>
    <font>
      <sz val="6"/>
      <color theme="1"/>
      <name val="Arial"/>
      <family val="2"/>
    </font>
    <font>
      <i/>
      <sz val="6"/>
      <color theme="1"/>
      <name val="Arial"/>
      <family val="2"/>
    </font>
    <font>
      <sz val="8"/>
      <color rgb="FFFF0000"/>
      <name val="Aptos"/>
      <family val="2"/>
    </font>
    <font>
      <b/>
      <sz val="16"/>
      <color theme="8" tint="-0.249977111117893"/>
      <name val="Aptos Display"/>
      <family val="2"/>
      <scheme val="major"/>
    </font>
    <font>
      <b/>
      <sz val="18"/>
      <color theme="8" tint="-0.249977111117893"/>
      <name val="Aptos Display"/>
      <family val="2"/>
      <scheme val="major"/>
    </font>
    <font>
      <i/>
      <sz val="8"/>
      <color theme="4" tint="-0.249977111117893"/>
      <name val="Arial"/>
      <family val="2"/>
    </font>
    <font>
      <sz val="9"/>
      <color theme="1"/>
      <name val="Arial"/>
      <family val="2"/>
    </font>
    <font>
      <b/>
      <sz val="8"/>
      <color theme="4" tint="-0.249977111117893"/>
      <name val="Arial"/>
      <family val="2"/>
    </font>
    <font>
      <b/>
      <sz val="7"/>
      <color theme="4" tint="-0.249977111117893"/>
      <name val="Arial"/>
      <family val="2"/>
    </font>
    <font>
      <b/>
      <sz val="10"/>
      <color theme="8" tint="-0.249977111117893"/>
      <name val="Arial"/>
      <family val="2"/>
    </font>
    <font>
      <b/>
      <sz val="13"/>
      <color theme="3"/>
      <name val="Aptos Narrow"/>
      <family val="2"/>
      <scheme val="minor"/>
    </font>
    <font>
      <sz val="18"/>
      <color theme="3"/>
      <name val="Aptos Display"/>
      <family val="2"/>
      <scheme val="major"/>
    </font>
    <font>
      <sz val="8"/>
      <color theme="4" tint="-0.249977111117893"/>
      <name val="Arial"/>
      <family val="2"/>
    </font>
    <font>
      <b/>
      <sz val="9"/>
      <color theme="0" tint="-0.499984740745262"/>
      <name val="Arial"/>
      <family val="2"/>
    </font>
    <font>
      <b/>
      <sz val="8"/>
      <color theme="0" tint="-0.499984740745262"/>
      <name val="Arial"/>
      <family val="2"/>
    </font>
    <font>
      <sz val="8"/>
      <color theme="0" tint="-0.499984740745262"/>
      <name val="Arial"/>
      <family val="2"/>
    </font>
    <font>
      <b/>
      <sz val="7"/>
      <color theme="0" tint="-0.499984740745262"/>
      <name val="Arial"/>
      <family val="2"/>
    </font>
    <font>
      <sz val="9"/>
      <color theme="0" tint="-0.499984740745262"/>
      <name val="Arial"/>
      <family val="2"/>
    </font>
    <font>
      <sz val="10"/>
      <name val="Aptos Narrow"/>
      <family val="2"/>
    </font>
    <font>
      <b/>
      <sz val="9"/>
      <color rgb="FFFF0000"/>
      <name val="Arial"/>
      <family val="2"/>
    </font>
    <font>
      <b/>
      <sz val="8"/>
      <color rgb="FFFF0000"/>
      <name val="Arial"/>
      <family val="2"/>
    </font>
    <font>
      <u/>
      <sz val="10"/>
      <color theme="10"/>
      <name val="Arial"/>
      <family val="2"/>
    </font>
    <font>
      <sz val="9"/>
      <color rgb="FFC00000"/>
      <name val="Arial"/>
      <family val="2"/>
    </font>
    <font>
      <sz val="8"/>
      <color rgb="FFFF0000"/>
      <name val="Arial"/>
      <family val="2"/>
    </font>
    <font>
      <u/>
      <sz val="10"/>
      <color theme="10"/>
      <name val="Aptos Display"/>
      <family val="2"/>
      <scheme val="major"/>
    </font>
    <font>
      <sz val="10"/>
      <name val="Aptos Display"/>
      <family val="2"/>
      <scheme val="major"/>
    </font>
    <font>
      <sz val="10"/>
      <color theme="8" tint="-0.249977111117893"/>
      <name val="Aptos Display"/>
      <family val="2"/>
      <scheme val="major"/>
    </font>
    <font>
      <b/>
      <sz val="12"/>
      <color theme="4" tint="-0.249977111117893"/>
      <name val="Aptos Display"/>
      <family val="2"/>
      <scheme val="major"/>
    </font>
    <font>
      <b/>
      <sz val="9"/>
      <color theme="8" tint="-0.499984740745262"/>
      <name val="Arial"/>
      <family val="2"/>
    </font>
    <font>
      <i/>
      <sz val="10"/>
      <color theme="4" tint="-0.249977111117893"/>
      <name val="Arial"/>
      <family val="2"/>
    </font>
    <font>
      <b/>
      <i/>
      <sz val="10"/>
      <color theme="4" tint="-0.249977111117893"/>
      <name val="Arial"/>
      <family val="2"/>
    </font>
    <font>
      <sz val="10"/>
      <color theme="8" tint="-0.249977111117893"/>
      <name val="Aptos Narrow"/>
      <family val="2"/>
      <charset val="186"/>
    </font>
    <font>
      <sz val="10"/>
      <color theme="8" tint="-0.249977111117893"/>
      <name val="Arial"/>
      <family val="2"/>
      <charset val="186"/>
    </font>
    <font>
      <b/>
      <sz val="8"/>
      <color theme="4" tint="-0.249977111117893"/>
      <name val="Arial"/>
      <family val="2"/>
      <charset val="186"/>
    </font>
    <font>
      <b/>
      <sz val="10"/>
      <color theme="8" tint="-0.249977111117893"/>
      <name val="Arial Unicode MS"/>
      <charset val="186"/>
    </font>
    <font>
      <b/>
      <sz val="11"/>
      <color theme="8" tint="-0.249977111117893"/>
      <name val="Arial"/>
      <family val="2"/>
    </font>
    <font>
      <b/>
      <sz val="9"/>
      <color theme="1" tint="0.34998626667073579"/>
      <name val="Aptos Narrow"/>
      <family val="2"/>
      <scheme val="minor"/>
    </font>
    <font>
      <sz val="7"/>
      <color theme="4" tint="-0.249977111117893"/>
      <name val="Arial"/>
      <family val="2"/>
    </font>
    <font>
      <b/>
      <sz val="9"/>
      <color theme="4" tint="-0.249977111117893"/>
      <name val="Arial"/>
      <family val="2"/>
      <charset val="186"/>
    </font>
    <font>
      <sz val="9"/>
      <color theme="4" tint="-0.249977111117893"/>
      <name val="Arial"/>
      <family val="2"/>
      <charset val="186"/>
    </font>
    <font>
      <sz val="9"/>
      <color theme="4" tint="-0.249977111117893"/>
      <name val="Arial Unicode MS"/>
      <charset val="186"/>
    </font>
    <font>
      <b/>
      <sz val="9"/>
      <color theme="8" tint="-0.249977111117893"/>
      <name val="Arial"/>
      <family val="2"/>
      <charset val="186"/>
    </font>
    <font>
      <sz val="8"/>
      <name val="Arial"/>
      <family val="2"/>
      <charset val="186"/>
    </font>
    <font>
      <sz val="8"/>
      <name val="Aptos Narrow"/>
      <family val="2"/>
    </font>
    <font>
      <b/>
      <sz val="8"/>
      <name val="Arial"/>
      <family val="2"/>
      <charset val="186"/>
    </font>
    <font>
      <b/>
      <sz val="10"/>
      <name val="Aptos Display"/>
      <family val="2"/>
      <scheme val="major"/>
    </font>
    <font>
      <b/>
      <sz val="9"/>
      <color theme="8" tint="-0.249977111117893"/>
      <name val="Arial"/>
      <family val="2"/>
    </font>
    <font>
      <b/>
      <sz val="9"/>
      <color rgb="FF00B050"/>
      <name val="Arial"/>
      <family val="2"/>
    </font>
    <font>
      <sz val="8"/>
      <color rgb="FFFF0000"/>
      <name val="Aptos Display"/>
      <family val="2"/>
      <scheme val="major"/>
    </font>
    <font>
      <sz val="9"/>
      <color rgb="FFFF0000"/>
      <name val="Arial"/>
      <family val="2"/>
    </font>
    <font>
      <b/>
      <sz val="10"/>
      <color theme="8" tint="-0.499984740745262"/>
      <name val="Aptos Display"/>
      <family val="2"/>
      <scheme val="major"/>
    </font>
    <font>
      <sz val="9"/>
      <name val="Aptos Display"/>
      <family val="2"/>
      <charset val="186"/>
      <scheme val="major"/>
    </font>
    <font>
      <sz val="9"/>
      <name val="Aptos Narrow"/>
      <family val="2"/>
    </font>
    <font>
      <sz val="9"/>
      <name val="Aptos Display"/>
      <family val="2"/>
      <scheme val="major"/>
    </font>
    <font>
      <i/>
      <sz val="9"/>
      <name val="Aptos Display"/>
      <family val="2"/>
      <scheme val="major"/>
    </font>
    <font>
      <sz val="10"/>
      <name val="Aptos Display"/>
      <family val="2"/>
      <charset val="2"/>
    </font>
    <font>
      <sz val="9"/>
      <color theme="8" tint="-0.249977111117893"/>
      <name val="Arial"/>
      <family val="2"/>
    </font>
    <font>
      <vertAlign val="superscript"/>
      <sz val="9"/>
      <color theme="4" tint="-0.249977111117893"/>
      <name val="Arial"/>
      <family val="2"/>
    </font>
    <font>
      <b/>
      <vertAlign val="superscript"/>
      <sz val="7"/>
      <color theme="4" tint="-0.249977111117893"/>
      <name val="Arial"/>
      <family val="2"/>
    </font>
    <font>
      <b/>
      <vertAlign val="superscript"/>
      <sz val="9"/>
      <color theme="4" tint="-0.249977111117893"/>
      <name val="Arial"/>
      <family val="2"/>
    </font>
    <font>
      <b/>
      <i/>
      <sz val="11"/>
      <color theme="4" tint="-0.249977111117893"/>
      <name val="Aptos Display"/>
      <family val="2"/>
      <charset val="186"/>
      <scheme val="major"/>
    </font>
    <font>
      <b/>
      <i/>
      <u/>
      <sz val="11"/>
      <color theme="4" tint="-0.249977111117893"/>
      <name val="Aptos Narrow"/>
      <family val="2"/>
    </font>
    <font>
      <b/>
      <i/>
      <sz val="11"/>
      <color theme="4" tint="-0.249977111117893"/>
      <name val="Aptos Narrow"/>
      <family val="2"/>
    </font>
    <font>
      <i/>
      <sz val="11"/>
      <color theme="4" tint="-0.249977111117893"/>
      <name val="Aptos Narrow"/>
      <family val="2"/>
    </font>
    <font>
      <b/>
      <i/>
      <sz val="10"/>
      <name val="Aptos Display"/>
      <family val="2"/>
      <scheme val="major"/>
    </font>
    <font>
      <b/>
      <sz val="8"/>
      <color theme="5" tint="-0.249977111117893"/>
      <name val="Arial"/>
      <family val="2"/>
    </font>
    <font>
      <b/>
      <sz val="8"/>
      <color theme="0" tint="-4.9989318521683403E-2"/>
      <name val="Arial"/>
      <family val="2"/>
    </font>
    <font>
      <b/>
      <sz val="10"/>
      <color theme="0" tint="-4.9989318521683403E-2"/>
      <name val="Arial"/>
      <family val="2"/>
    </font>
    <font>
      <sz val="10"/>
      <name val="Aptos Display"/>
      <family val="2"/>
    </font>
    <font>
      <sz val="7.5"/>
      <color rgb="FFFF0000"/>
      <name val="Arial"/>
      <family val="2"/>
    </font>
    <font>
      <b/>
      <u/>
      <sz val="9"/>
      <name val="Aptos Display"/>
      <family val="2"/>
      <scheme val="major"/>
    </font>
    <font>
      <b/>
      <u/>
      <sz val="9"/>
      <name val="Aptos Narrow"/>
      <family val="2"/>
    </font>
    <font>
      <b/>
      <u/>
      <sz val="10"/>
      <name val="Aptos Display"/>
      <family val="2"/>
      <scheme val="major"/>
    </font>
    <font>
      <i/>
      <sz val="10"/>
      <name val="Aptos Display"/>
      <family val="2"/>
      <scheme val="major"/>
    </font>
  </fonts>
  <fills count="23">
    <fill>
      <patternFill patternType="none"/>
    </fill>
    <fill>
      <patternFill patternType="gray125"/>
    </fill>
    <fill>
      <patternFill patternType="solid">
        <fgColor rgb="FFFFFFCC"/>
      </patternFill>
    </fill>
    <fill>
      <patternFill patternType="solid">
        <fgColor theme="8" tint="0.79998168889431442"/>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79998168889431442"/>
        <bgColor indexed="65"/>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CC"/>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FFCCFF"/>
        <bgColor indexed="64"/>
      </patternFill>
    </fill>
    <fill>
      <patternFill patternType="solid">
        <fgColor theme="6" tint="0.79998168889431442"/>
        <bgColor indexed="64"/>
      </patternFill>
    </fill>
    <fill>
      <patternFill patternType="solid">
        <fgColor rgb="FFFFC7CE"/>
        <bgColor indexed="64"/>
      </patternFill>
    </fill>
    <fill>
      <patternFill patternType="solid">
        <fgColor rgb="FFFFFF00"/>
        <bgColor indexed="64"/>
      </patternFill>
    </fill>
    <fill>
      <patternFill patternType="solid">
        <fgColor rgb="FFD9D9D9"/>
        <bgColor indexed="64"/>
      </patternFill>
    </fill>
    <fill>
      <patternFill patternType="solid">
        <fgColor theme="4" tint="-0.249977111117893"/>
        <bgColor indexed="64"/>
      </patternFill>
    </fill>
  </fills>
  <borders count="92">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top style="thin">
        <color indexed="64"/>
      </top>
      <bottom style="hair">
        <color indexed="64"/>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style="thin">
        <color indexed="64"/>
      </right>
      <top style="hair">
        <color indexed="64"/>
      </top>
      <bottom style="thin">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right/>
      <top/>
      <bottom style="thin">
        <color theme="1" tint="0.499984740745262"/>
      </bottom>
      <diagonal/>
    </border>
    <border>
      <left/>
      <right/>
      <top style="thin">
        <color theme="1" tint="0.499984740745262"/>
      </top>
      <bottom/>
      <diagonal/>
    </border>
    <border>
      <left style="thin">
        <color indexed="64"/>
      </left>
      <right style="hair">
        <color indexed="64"/>
      </right>
      <top style="thin">
        <color indexed="64"/>
      </top>
      <bottom/>
      <diagonal/>
    </border>
  </borders>
  <cellStyleXfs count="14">
    <xf numFmtId="0" fontId="0" fillId="0" borderId="0"/>
    <xf numFmtId="0" fontId="21" fillId="4"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 fillId="0" borderId="0"/>
    <xf numFmtId="0" fontId="19" fillId="0" borderId="0"/>
    <xf numFmtId="0" fontId="20" fillId="0" borderId="0"/>
    <xf numFmtId="0" fontId="19" fillId="2" borderId="45" applyNumberFormat="0" applyFont="0" applyAlignment="0" applyProtection="0"/>
    <xf numFmtId="9" fontId="2" fillId="0" borderId="0" applyFont="0" applyFill="0" applyBorder="0" applyAlignment="0" applyProtection="0"/>
    <xf numFmtId="0" fontId="58" fillId="0" borderId="46" applyNumberFormat="0" applyFill="0" applyAlignment="0" applyProtection="0"/>
    <xf numFmtId="0" fontId="59" fillId="0" borderId="0" applyNumberFormat="0" applyFill="0" applyBorder="0" applyAlignment="0" applyProtection="0"/>
    <xf numFmtId="0" fontId="69" fillId="0" borderId="0" applyNumberFormat="0" applyFill="0" applyBorder="0" applyAlignment="0" applyProtection="0"/>
  </cellStyleXfs>
  <cellXfs count="677">
    <xf numFmtId="0" fontId="0" fillId="0" borderId="0" xfId="0"/>
    <xf numFmtId="0" fontId="0" fillId="7" borderId="0" xfId="0" applyFill="1" applyProtection="1">
      <protection hidden="1"/>
    </xf>
    <xf numFmtId="0" fontId="0" fillId="0" borderId="0" xfId="0" applyProtection="1">
      <protection hidden="1"/>
    </xf>
    <xf numFmtId="0" fontId="5" fillId="7" borderId="0" xfId="6" applyFont="1" applyFill="1" applyAlignment="1" applyProtection="1">
      <alignment vertical="top"/>
      <protection hidden="1"/>
    </xf>
    <xf numFmtId="0" fontId="5" fillId="0" borderId="0" xfId="6" applyFont="1" applyAlignment="1" applyProtection="1">
      <alignment vertical="top"/>
      <protection hidden="1"/>
    </xf>
    <xf numFmtId="0" fontId="23" fillId="0" borderId="0" xfId="6" applyFont="1" applyAlignment="1" applyProtection="1">
      <alignment vertical="top"/>
      <protection hidden="1"/>
    </xf>
    <xf numFmtId="0" fontId="2" fillId="7" borderId="0" xfId="0" applyFont="1" applyFill="1" applyAlignment="1" applyProtection="1">
      <alignment vertical="center"/>
      <protection hidden="1"/>
    </xf>
    <xf numFmtId="0" fontId="2" fillId="7" borderId="0" xfId="0" applyFont="1" applyFill="1" applyProtection="1">
      <protection hidden="1"/>
    </xf>
    <xf numFmtId="0" fontId="2" fillId="0" borderId="0" xfId="0" applyFont="1" applyAlignment="1" applyProtection="1">
      <alignment vertical="center"/>
      <protection hidden="1"/>
    </xf>
    <xf numFmtId="0" fontId="24" fillId="0" borderId="0" xfId="0" applyFont="1" applyAlignment="1" applyProtection="1">
      <alignment vertical="center"/>
      <protection hidden="1"/>
    </xf>
    <xf numFmtId="0" fontId="3" fillId="7" borderId="0" xfId="6" applyFont="1" applyFill="1" applyAlignment="1" applyProtection="1">
      <alignment horizontal="center" vertical="center"/>
      <protection hidden="1"/>
    </xf>
    <xf numFmtId="0" fontId="3" fillId="0" borderId="0" xfId="6" applyFont="1" applyAlignment="1" applyProtection="1">
      <alignment horizontal="center" vertical="center"/>
      <protection hidden="1"/>
    </xf>
    <xf numFmtId="0" fontId="3" fillId="0" borderId="0" xfId="6" applyFont="1" applyAlignment="1" applyProtection="1">
      <alignment vertical="center"/>
      <protection hidden="1"/>
    </xf>
    <xf numFmtId="0" fontId="2" fillId="0" borderId="0" xfId="6" applyAlignment="1" applyProtection="1">
      <alignment vertical="center"/>
      <protection hidden="1"/>
    </xf>
    <xf numFmtId="0" fontId="2" fillId="0" borderId="0" xfId="6" applyAlignment="1" applyProtection="1">
      <alignment vertical="center" shrinkToFit="1"/>
      <protection hidden="1"/>
    </xf>
    <xf numFmtId="0" fontId="7" fillId="0" borderId="0" xfId="0" applyFont="1" applyProtection="1">
      <protection hidden="1"/>
    </xf>
    <xf numFmtId="0" fontId="8" fillId="7" borderId="0" xfId="0" applyFont="1" applyFill="1" applyAlignment="1" applyProtection="1">
      <alignment horizontal="left"/>
      <protection hidden="1"/>
    </xf>
    <xf numFmtId="0" fontId="26" fillId="7" borderId="0" xfId="6" applyFont="1" applyFill="1" applyAlignment="1" applyProtection="1">
      <alignment horizontal="left" vertical="center"/>
      <protection hidden="1"/>
    </xf>
    <xf numFmtId="0" fontId="26" fillId="7" borderId="0" xfId="6" applyFont="1" applyFill="1" applyAlignment="1" applyProtection="1">
      <alignment horizontal="center" vertical="center"/>
      <protection hidden="1"/>
    </xf>
    <xf numFmtId="0" fontId="27" fillId="7" borderId="0" xfId="6" applyFont="1" applyFill="1" applyAlignment="1" applyProtection="1">
      <alignment horizontal="center" vertical="top"/>
      <protection hidden="1"/>
    </xf>
    <xf numFmtId="0" fontId="8" fillId="7" borderId="0" xfId="0" applyFont="1" applyFill="1" applyAlignment="1" applyProtection="1">
      <alignment horizontal="center"/>
      <protection hidden="1"/>
    </xf>
    <xf numFmtId="0" fontId="8" fillId="0" borderId="0" xfId="0" applyFont="1" applyProtection="1">
      <protection hidden="1"/>
    </xf>
    <xf numFmtId="0" fontId="9" fillId="7" borderId="0" xfId="0" applyFont="1" applyFill="1" applyAlignment="1" applyProtection="1">
      <alignment horizontal="left"/>
      <protection hidden="1"/>
    </xf>
    <xf numFmtId="0" fontId="9" fillId="7" borderId="0" xfId="0" applyFont="1" applyFill="1" applyProtection="1">
      <protection hidden="1"/>
    </xf>
    <xf numFmtId="0" fontId="9" fillId="0" borderId="0" xfId="0" applyFont="1" applyProtection="1">
      <protection hidden="1"/>
    </xf>
    <xf numFmtId="0" fontId="7" fillId="7" borderId="0" xfId="6" applyFont="1" applyFill="1" applyAlignment="1" applyProtection="1">
      <alignment horizontal="center" vertical="center"/>
      <protection hidden="1"/>
    </xf>
    <xf numFmtId="0" fontId="7" fillId="0" borderId="0" xfId="6" applyFont="1" applyAlignment="1" applyProtection="1">
      <alignment horizontal="center" vertical="center"/>
      <protection hidden="1"/>
    </xf>
    <xf numFmtId="0" fontId="11" fillId="7" borderId="0" xfId="6" applyFont="1" applyFill="1" applyAlignment="1" applyProtection="1">
      <alignment vertical="center"/>
      <protection hidden="1"/>
    </xf>
    <xf numFmtId="0" fontId="11" fillId="7" borderId="0" xfId="6" applyFont="1" applyFill="1" applyAlignment="1" applyProtection="1">
      <alignment horizontal="centerContinuous" vertical="center"/>
      <protection hidden="1"/>
    </xf>
    <xf numFmtId="0" fontId="11" fillId="7" borderId="0" xfId="0" applyFont="1" applyFill="1" applyAlignment="1" applyProtection="1">
      <alignment horizontal="centerContinuous"/>
      <protection hidden="1"/>
    </xf>
    <xf numFmtId="0" fontId="11" fillId="0" borderId="0" xfId="6" applyFont="1" applyAlignment="1" applyProtection="1">
      <alignment vertical="center"/>
      <protection hidden="1"/>
    </xf>
    <xf numFmtId="0" fontId="2" fillId="0" borderId="0" xfId="0" applyFont="1" applyProtection="1">
      <protection hidden="1"/>
    </xf>
    <xf numFmtId="0" fontId="2" fillId="0" borderId="0" xfId="6" applyAlignment="1" applyProtection="1">
      <alignment horizontal="center" vertical="center"/>
      <protection hidden="1"/>
    </xf>
    <xf numFmtId="0" fontId="9" fillId="0" borderId="0" xfId="6" applyFont="1" applyAlignment="1" applyProtection="1">
      <alignment horizontal="left" vertical="top"/>
      <protection hidden="1"/>
    </xf>
    <xf numFmtId="164" fontId="2" fillId="7" borderId="0" xfId="0" applyNumberFormat="1" applyFont="1" applyFill="1" applyAlignment="1" applyProtection="1">
      <alignment vertical="top" wrapText="1"/>
      <protection hidden="1"/>
    </xf>
    <xf numFmtId="0" fontId="8" fillId="7" borderId="0" xfId="6" applyFont="1" applyFill="1" applyAlignment="1" applyProtection="1">
      <alignment horizontal="left" vertical="top"/>
      <protection hidden="1"/>
    </xf>
    <xf numFmtId="0" fontId="8" fillId="7" borderId="0" xfId="0" applyFont="1" applyFill="1" applyProtection="1">
      <protection hidden="1"/>
    </xf>
    <xf numFmtId="0" fontId="8" fillId="0" borderId="0" xfId="6" applyFont="1" applyAlignment="1" applyProtection="1">
      <alignment horizontal="left" vertical="top"/>
      <protection hidden="1"/>
    </xf>
    <xf numFmtId="0" fontId="2" fillId="0" borderId="0" xfId="6" applyAlignment="1" applyProtection="1">
      <alignment horizontal="left" vertical="top"/>
      <protection hidden="1"/>
    </xf>
    <xf numFmtId="0" fontId="30" fillId="7" borderId="0" xfId="6" applyFont="1" applyFill="1" applyAlignment="1" applyProtection="1">
      <alignment horizontal="left" vertical="center"/>
      <protection hidden="1"/>
    </xf>
    <xf numFmtId="0" fontId="7" fillId="0" borderId="0" xfId="6" applyFont="1" applyAlignment="1" applyProtection="1">
      <alignment horizontal="left" vertical="top"/>
      <protection hidden="1"/>
    </xf>
    <xf numFmtId="0" fontId="9" fillId="7" borderId="0" xfId="6" applyFont="1" applyFill="1" applyAlignment="1" applyProtection="1">
      <alignment horizontal="left" vertical="top"/>
      <protection hidden="1"/>
    </xf>
    <xf numFmtId="0" fontId="4" fillId="0" borderId="0" xfId="0" applyFont="1" applyProtection="1">
      <protection hidden="1"/>
    </xf>
    <xf numFmtId="0" fontId="14" fillId="0" borderId="0" xfId="6" applyFont="1" applyAlignment="1" applyProtection="1">
      <alignment horizontal="center" vertical="center" shrinkToFit="1"/>
      <protection hidden="1"/>
    </xf>
    <xf numFmtId="0" fontId="8" fillId="0" borderId="0" xfId="6" applyFont="1" applyAlignment="1" applyProtection="1">
      <alignment vertical="center"/>
      <protection hidden="1"/>
    </xf>
    <xf numFmtId="0" fontId="4" fillId="7" borderId="0" xfId="6" applyFont="1" applyFill="1" applyAlignment="1" applyProtection="1">
      <alignment vertical="center"/>
      <protection hidden="1"/>
    </xf>
    <xf numFmtId="0" fontId="9" fillId="0" borderId="0" xfId="6" applyFont="1" applyAlignment="1" applyProtection="1">
      <alignment vertical="center"/>
      <protection hidden="1"/>
    </xf>
    <xf numFmtId="0" fontId="4" fillId="0" borderId="0" xfId="6" applyFont="1" applyAlignment="1" applyProtection="1">
      <alignment vertical="center"/>
      <protection hidden="1"/>
    </xf>
    <xf numFmtId="0" fontId="9" fillId="7" borderId="0" xfId="6" applyFont="1" applyFill="1" applyAlignment="1" applyProtection="1">
      <alignment vertical="center"/>
      <protection hidden="1"/>
    </xf>
    <xf numFmtId="0" fontId="9" fillId="7" borderId="0" xfId="6" applyFont="1" applyFill="1" applyAlignment="1" applyProtection="1">
      <alignment horizontal="center" vertical="center"/>
      <protection hidden="1"/>
    </xf>
    <xf numFmtId="0" fontId="15" fillId="7" borderId="0" xfId="6" applyFont="1" applyFill="1" applyAlignment="1" applyProtection="1">
      <alignment horizontal="center" vertical="center"/>
      <protection hidden="1"/>
    </xf>
    <xf numFmtId="0" fontId="32" fillId="7" borderId="0" xfId="6" applyFont="1" applyFill="1" applyAlignment="1" applyProtection="1">
      <alignment horizontal="left" vertical="top"/>
      <protection hidden="1"/>
    </xf>
    <xf numFmtId="0" fontId="33" fillId="0" borderId="0" xfId="0" applyFont="1" applyAlignment="1" applyProtection="1">
      <alignment vertical="center"/>
      <protection hidden="1"/>
    </xf>
    <xf numFmtId="14" fontId="33" fillId="0" borderId="0" xfId="0" applyNumberFormat="1" applyFont="1" applyAlignment="1" applyProtection="1">
      <alignment vertical="center" shrinkToFit="1"/>
      <protection hidden="1"/>
    </xf>
    <xf numFmtId="0" fontId="33" fillId="0" borderId="0" xfId="6" applyFont="1" applyAlignment="1" applyProtection="1">
      <alignment horizontal="center" vertical="top"/>
      <protection hidden="1"/>
    </xf>
    <xf numFmtId="0" fontId="34" fillId="0" borderId="0" xfId="0" applyFont="1" applyAlignment="1" applyProtection="1">
      <alignment vertical="center"/>
      <protection hidden="1"/>
    </xf>
    <xf numFmtId="0" fontId="35" fillId="7" borderId="0" xfId="6" applyFont="1" applyFill="1" applyAlignment="1" applyProtection="1">
      <alignment horizontal="center" vertical="center"/>
      <protection hidden="1"/>
    </xf>
    <xf numFmtId="0" fontId="28" fillId="7" borderId="0" xfId="6" applyFont="1" applyFill="1" applyAlignment="1" applyProtection="1">
      <alignment vertical="top" wrapText="1"/>
      <protection hidden="1"/>
    </xf>
    <xf numFmtId="0" fontId="0" fillId="0" borderId="0" xfId="0" applyAlignment="1" applyProtection="1">
      <alignment vertical="center"/>
      <protection hidden="1"/>
    </xf>
    <xf numFmtId="0" fontId="37" fillId="7" borderId="0" xfId="0" applyFont="1" applyFill="1" applyProtection="1">
      <protection hidden="1"/>
    </xf>
    <xf numFmtId="0" fontId="46" fillId="7" borderId="0" xfId="0" applyFont="1" applyFill="1" applyProtection="1">
      <protection hidden="1"/>
    </xf>
    <xf numFmtId="0" fontId="46" fillId="7" borderId="0" xfId="0" applyFont="1" applyFill="1" applyAlignment="1" applyProtection="1">
      <alignment wrapText="1"/>
      <protection hidden="1"/>
    </xf>
    <xf numFmtId="0" fontId="46" fillId="7" borderId="0" xfId="0" applyFont="1" applyFill="1" applyAlignment="1" applyProtection="1">
      <alignment horizontal="left" vertical="center" wrapText="1"/>
      <protection hidden="1"/>
    </xf>
    <xf numFmtId="0" fontId="15" fillId="7" borderId="0" xfId="0" applyFont="1" applyFill="1" applyProtection="1">
      <protection hidden="1"/>
    </xf>
    <xf numFmtId="0" fontId="36" fillId="7" borderId="0" xfId="6" applyFont="1" applyFill="1" applyAlignment="1" applyProtection="1">
      <alignment horizontal="left" vertical="top"/>
      <protection hidden="1"/>
    </xf>
    <xf numFmtId="0" fontId="7" fillId="7" borderId="0" xfId="6" applyFont="1" applyFill="1" applyAlignment="1" applyProtection="1">
      <alignment vertical="top"/>
      <protection hidden="1"/>
    </xf>
    <xf numFmtId="0" fontId="48" fillId="7" borderId="0" xfId="6" applyFont="1" applyFill="1" applyAlignment="1" applyProtection="1">
      <alignment vertical="top" wrapText="1"/>
      <protection hidden="1"/>
    </xf>
    <xf numFmtId="0" fontId="49" fillId="7" borderId="0" xfId="6" applyFont="1" applyFill="1" applyAlignment="1" applyProtection="1">
      <alignment horizontal="center" vertical="top"/>
      <protection hidden="1"/>
    </xf>
    <xf numFmtId="0" fontId="7" fillId="7" borderId="0" xfId="6" applyFont="1" applyFill="1" applyAlignment="1" applyProtection="1">
      <alignment vertical="top" shrinkToFit="1"/>
      <protection hidden="1"/>
    </xf>
    <xf numFmtId="0" fontId="46" fillId="7" borderId="0" xfId="0" applyFont="1" applyFill="1" applyAlignment="1" applyProtection="1">
      <alignment horizontal="left" vertical="center" shrinkToFit="1"/>
      <protection hidden="1"/>
    </xf>
    <xf numFmtId="0" fontId="2" fillId="7" borderId="0" xfId="0" applyFont="1" applyFill="1" applyAlignment="1" applyProtection="1">
      <alignment vertical="top"/>
      <protection hidden="1"/>
    </xf>
    <xf numFmtId="0" fontId="50" fillId="7" borderId="0" xfId="6" applyFont="1" applyFill="1" applyAlignment="1" applyProtection="1">
      <alignment vertical="top" wrapText="1"/>
      <protection hidden="1"/>
    </xf>
    <xf numFmtId="0" fontId="2" fillId="0" borderId="0" xfId="6" applyAlignment="1" applyProtection="1">
      <alignment horizontal="left" vertical="center"/>
      <protection hidden="1"/>
    </xf>
    <xf numFmtId="0" fontId="44" fillId="0" borderId="15" xfId="6" applyFont="1" applyBorder="1" applyAlignment="1" applyProtection="1">
      <alignment horizontal="center" vertical="center"/>
      <protection hidden="1"/>
    </xf>
    <xf numFmtId="0" fontId="60" fillId="13" borderId="24" xfId="0" applyFont="1" applyFill="1" applyBorder="1" applyAlignment="1" applyProtection="1">
      <alignment vertical="center" wrapText="1"/>
      <protection hidden="1"/>
    </xf>
    <xf numFmtId="0" fontId="60" fillId="13" borderId="21" xfId="0" applyFont="1" applyFill="1" applyBorder="1" applyAlignment="1" applyProtection="1">
      <alignment vertical="center" wrapText="1"/>
      <protection hidden="1"/>
    </xf>
    <xf numFmtId="0" fontId="44" fillId="7" borderId="0" xfId="0" applyFont="1" applyFill="1" applyAlignment="1" applyProtection="1">
      <alignment vertical="center" wrapText="1"/>
      <protection hidden="1"/>
    </xf>
    <xf numFmtId="0" fontId="35" fillId="7" borderId="0" xfId="0" applyFont="1" applyFill="1" applyAlignment="1" applyProtection="1">
      <alignment horizontal="center" vertical="top"/>
      <protection hidden="1"/>
    </xf>
    <xf numFmtId="0" fontId="44" fillId="7" borderId="0" xfId="0" applyFont="1" applyFill="1" applyAlignment="1" applyProtection="1">
      <alignment horizontal="center" vertical="center" shrinkToFit="1"/>
      <protection hidden="1"/>
    </xf>
    <xf numFmtId="0" fontId="44" fillId="7" borderId="0" xfId="0" applyFont="1" applyFill="1" applyAlignment="1" applyProtection="1">
      <alignment horizontal="center" vertical="center" wrapText="1"/>
      <protection hidden="1"/>
    </xf>
    <xf numFmtId="164" fontId="2" fillId="0" borderId="0" xfId="0" applyNumberFormat="1" applyFont="1" applyAlignment="1" applyProtection="1">
      <alignment vertical="top" wrapText="1"/>
      <protection hidden="1"/>
    </xf>
    <xf numFmtId="164" fontId="2" fillId="0" borderId="0" xfId="0" applyNumberFormat="1" applyFont="1" applyAlignment="1" applyProtection="1">
      <alignment vertical="center" wrapText="1"/>
      <protection hidden="1"/>
    </xf>
    <xf numFmtId="9" fontId="63" fillId="13" borderId="15" xfId="10" applyFont="1" applyFill="1" applyBorder="1" applyAlignment="1" applyProtection="1">
      <alignment horizontal="center" vertical="center" shrinkToFit="1"/>
      <protection hidden="1"/>
    </xf>
    <xf numFmtId="9" fontId="65" fillId="13" borderId="38" xfId="10" applyFont="1" applyFill="1" applyBorder="1" applyAlignment="1" applyProtection="1">
      <alignment horizontal="center" vertical="center" shrinkToFit="1"/>
      <protection hidden="1"/>
    </xf>
    <xf numFmtId="9" fontId="37" fillId="0" borderId="38" xfId="10" applyFont="1" applyFill="1" applyBorder="1" applyAlignment="1" applyProtection="1">
      <alignment horizontal="center" vertical="center" shrinkToFit="1"/>
      <protection hidden="1"/>
    </xf>
    <xf numFmtId="0" fontId="4" fillId="14" borderId="10" xfId="0" applyFont="1" applyFill="1" applyBorder="1" applyAlignment="1" applyProtection="1">
      <alignment horizontal="center" vertical="center" shrinkToFit="1"/>
      <protection locked="0" hidden="1"/>
    </xf>
    <xf numFmtId="1" fontId="4" fillId="14" borderId="10" xfId="6" applyNumberFormat="1" applyFont="1" applyFill="1" applyBorder="1" applyAlignment="1" applyProtection="1">
      <alignment horizontal="center" vertical="center" shrinkToFit="1"/>
      <protection locked="0" hidden="1"/>
    </xf>
    <xf numFmtId="0" fontId="3" fillId="7" borderId="0" xfId="0" applyFont="1" applyFill="1" applyAlignment="1" applyProtection="1">
      <alignment wrapText="1"/>
      <protection hidden="1"/>
    </xf>
    <xf numFmtId="9" fontId="63" fillId="0" borderId="15" xfId="10" applyFont="1" applyFill="1" applyBorder="1" applyAlignment="1" applyProtection="1">
      <alignment horizontal="center" vertical="center" shrinkToFit="1"/>
      <protection hidden="1"/>
    </xf>
    <xf numFmtId="0" fontId="13" fillId="14" borderId="10" xfId="0" applyFont="1" applyFill="1" applyBorder="1" applyAlignment="1" applyProtection="1">
      <alignment horizontal="center" vertical="center"/>
      <protection locked="0" hidden="1"/>
    </xf>
    <xf numFmtId="0" fontId="0" fillId="0" borderId="0" xfId="0" applyAlignment="1">
      <alignment vertical="top" wrapText="1"/>
    </xf>
    <xf numFmtId="0" fontId="0" fillId="0" borderId="0" xfId="0" applyAlignment="1">
      <alignment vertical="top"/>
    </xf>
    <xf numFmtId="0" fontId="21" fillId="9" borderId="15" xfId="4" applyFill="1" applyBorder="1" applyAlignment="1">
      <alignment vertical="top" wrapText="1"/>
    </xf>
    <xf numFmtId="0" fontId="21" fillId="9" borderId="15" xfId="4" applyFill="1" applyBorder="1" applyAlignment="1">
      <alignment vertical="top"/>
    </xf>
    <xf numFmtId="0" fontId="0" fillId="9" borderId="15" xfId="0" applyFill="1" applyBorder="1" applyAlignment="1">
      <alignment vertical="top"/>
    </xf>
    <xf numFmtId="0" fontId="21" fillId="3" borderId="15" xfId="2" applyBorder="1" applyAlignment="1">
      <alignment vertical="top"/>
    </xf>
    <xf numFmtId="0" fontId="21" fillId="6" borderId="23" xfId="4" applyBorder="1" applyAlignment="1">
      <alignment vertical="top"/>
    </xf>
    <xf numFmtId="0" fontId="0" fillId="10" borderId="15" xfId="0" applyFill="1" applyBorder="1" applyAlignment="1">
      <alignment vertical="top"/>
    </xf>
    <xf numFmtId="0" fontId="9" fillId="15" borderId="15" xfId="0" applyFont="1" applyFill="1" applyBorder="1" applyAlignment="1" applyProtection="1">
      <alignment vertical="top"/>
      <protection hidden="1"/>
    </xf>
    <xf numFmtId="0" fontId="9" fillId="15" borderId="15" xfId="6" applyFont="1" applyFill="1" applyBorder="1" applyAlignment="1" applyProtection="1">
      <alignment horizontal="center" vertical="top"/>
      <protection hidden="1"/>
    </xf>
    <xf numFmtId="0" fontId="0" fillId="10" borderId="23" xfId="0" applyFill="1" applyBorder="1" applyAlignment="1">
      <alignment vertical="top" wrapText="1"/>
    </xf>
    <xf numFmtId="0" fontId="0" fillId="10" borderId="23" xfId="0" applyFill="1" applyBorder="1" applyAlignment="1">
      <alignment vertical="top"/>
    </xf>
    <xf numFmtId="0" fontId="0" fillId="11" borderId="62" xfId="0" applyFill="1" applyBorder="1" applyAlignment="1">
      <alignment vertical="top" wrapText="1"/>
    </xf>
    <xf numFmtId="0" fontId="0" fillId="11" borderId="63" xfId="0" applyFill="1" applyBorder="1" applyAlignment="1">
      <alignment vertical="top" wrapText="1"/>
    </xf>
    <xf numFmtId="0" fontId="0" fillId="11" borderId="64" xfId="0" applyFill="1" applyBorder="1" applyAlignment="1">
      <alignment vertical="top" wrapText="1"/>
    </xf>
    <xf numFmtId="49" fontId="0" fillId="11" borderId="65" xfId="0" applyNumberFormat="1" applyFill="1" applyBorder="1" applyAlignment="1">
      <alignment vertical="top"/>
    </xf>
    <xf numFmtId="0" fontId="9" fillId="17" borderId="66" xfId="0" applyFont="1" applyFill="1" applyBorder="1" applyAlignment="1" applyProtection="1">
      <alignment vertical="top"/>
      <protection hidden="1"/>
    </xf>
    <xf numFmtId="49" fontId="0" fillId="11" borderId="67" xfId="0" applyNumberFormat="1" applyFill="1" applyBorder="1" applyAlignment="1">
      <alignment vertical="top"/>
    </xf>
    <xf numFmtId="0" fontId="9" fillId="15" borderId="68" xfId="6" applyFont="1" applyFill="1" applyBorder="1" applyAlignment="1" applyProtection="1">
      <alignment horizontal="center" vertical="top"/>
      <protection hidden="1"/>
    </xf>
    <xf numFmtId="0" fontId="9" fillId="17" borderId="69" xfId="0" applyFont="1" applyFill="1" applyBorder="1" applyAlignment="1" applyProtection="1">
      <alignment vertical="top"/>
      <protection hidden="1"/>
    </xf>
    <xf numFmtId="0" fontId="0" fillId="12" borderId="65" xfId="0" applyFill="1" applyBorder="1" applyAlignment="1">
      <alignment vertical="top"/>
    </xf>
    <xf numFmtId="0" fontId="9" fillId="17" borderId="66" xfId="0" applyFont="1" applyFill="1" applyBorder="1" applyAlignment="1" applyProtection="1">
      <alignment horizontal="center" vertical="top"/>
      <protection hidden="1"/>
    </xf>
    <xf numFmtId="0" fontId="0" fillId="12" borderId="67" xfId="0" applyFill="1" applyBorder="1" applyAlignment="1">
      <alignment vertical="top"/>
    </xf>
    <xf numFmtId="0" fontId="9" fillId="17" borderId="69" xfId="0" applyFont="1" applyFill="1" applyBorder="1" applyAlignment="1" applyProtection="1">
      <alignment horizontal="center" vertical="top"/>
      <protection hidden="1"/>
    </xf>
    <xf numFmtId="0" fontId="21" fillId="3" borderId="23" xfId="2" applyBorder="1" applyAlignment="1">
      <alignment vertical="top" wrapText="1"/>
    </xf>
    <xf numFmtId="0" fontId="21" fillId="3" borderId="23" xfId="2" applyBorder="1" applyAlignment="1">
      <alignment vertical="top"/>
    </xf>
    <xf numFmtId="0" fontId="0" fillId="8" borderId="62" xfId="0" applyFill="1" applyBorder="1" applyAlignment="1">
      <alignment vertical="top" wrapText="1"/>
    </xf>
    <xf numFmtId="0" fontId="0" fillId="8" borderId="64" xfId="0" applyFill="1" applyBorder="1" applyAlignment="1">
      <alignment vertical="top" wrapText="1"/>
    </xf>
    <xf numFmtId="0" fontId="0" fillId="8" borderId="65" xfId="0" applyFill="1" applyBorder="1" applyAlignment="1">
      <alignment vertical="top"/>
    </xf>
    <xf numFmtId="165" fontId="0" fillId="8" borderId="66" xfId="0" applyNumberFormat="1" applyFill="1" applyBorder="1" applyAlignment="1">
      <alignment vertical="top"/>
    </xf>
    <xf numFmtId="0" fontId="0" fillId="8" borderId="67" xfId="0" applyFill="1" applyBorder="1" applyAlignment="1">
      <alignment vertical="top"/>
    </xf>
    <xf numFmtId="165" fontId="0" fillId="8" borderId="69" xfId="0" applyNumberFormat="1" applyFill="1"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0" fillId="0" borderId="73" xfId="0" applyBorder="1" applyAlignment="1">
      <alignment vertical="top"/>
    </xf>
    <xf numFmtId="0" fontId="0" fillId="0" borderId="74" xfId="0" applyBorder="1" applyAlignment="1">
      <alignment vertical="top"/>
    </xf>
    <xf numFmtId="0" fontId="0" fillId="0" borderId="0" xfId="0" applyAlignment="1" applyProtection="1">
      <alignment horizontal="left" vertical="top"/>
      <protection hidden="1"/>
    </xf>
    <xf numFmtId="0" fontId="51" fillId="7" borderId="0" xfId="0" applyFont="1" applyFill="1" applyProtection="1">
      <protection hidden="1"/>
    </xf>
    <xf numFmtId="0" fontId="51" fillId="7" borderId="0" xfId="0" applyFont="1" applyFill="1" applyAlignment="1" applyProtection="1">
      <alignment vertical="top"/>
      <protection hidden="1"/>
    </xf>
    <xf numFmtId="0" fontId="0" fillId="7" borderId="0" xfId="0" applyFill="1"/>
    <xf numFmtId="9" fontId="63" fillId="0" borderId="42" xfId="10" applyFont="1" applyFill="1" applyBorder="1" applyAlignment="1" applyProtection="1">
      <alignment horizontal="center" vertical="center" shrinkToFit="1"/>
      <protection hidden="1"/>
    </xf>
    <xf numFmtId="9" fontId="65" fillId="0" borderId="26" xfId="10" applyFont="1" applyFill="1" applyBorder="1" applyAlignment="1" applyProtection="1">
      <alignment horizontal="center" vertical="center" shrinkToFit="1"/>
      <protection hidden="1"/>
    </xf>
    <xf numFmtId="0" fontId="61" fillId="0" borderId="20" xfId="0" applyFont="1" applyBorder="1" applyAlignment="1" applyProtection="1">
      <alignment horizontal="center" vertical="center" wrapText="1"/>
      <protection hidden="1"/>
    </xf>
    <xf numFmtId="0" fontId="64" fillId="0" borderId="20" xfId="0" applyFont="1" applyBorder="1" applyAlignment="1" applyProtection="1">
      <alignment horizontal="center" vertical="center" wrapText="1"/>
      <protection hidden="1"/>
    </xf>
    <xf numFmtId="0" fontId="28" fillId="7" borderId="0" xfId="0" applyFont="1" applyFill="1" applyAlignment="1" applyProtection="1">
      <alignment vertical="center"/>
      <protection hidden="1"/>
    </xf>
    <xf numFmtId="0" fontId="44" fillId="7" borderId="0" xfId="0" applyFont="1" applyFill="1" applyAlignment="1" applyProtection="1">
      <alignment vertical="center"/>
      <protection hidden="1"/>
    </xf>
    <xf numFmtId="0" fontId="50" fillId="7" borderId="0" xfId="0" applyFont="1" applyFill="1" applyAlignment="1" applyProtection="1">
      <alignment vertical="center" wrapText="1"/>
      <protection hidden="1"/>
    </xf>
    <xf numFmtId="0" fontId="2" fillId="7" borderId="0" xfId="6" applyFill="1" applyAlignment="1" applyProtection="1">
      <alignment horizontal="left" vertical="top"/>
      <protection hidden="1"/>
    </xf>
    <xf numFmtId="0" fontId="45" fillId="7" borderId="0" xfId="6" applyFont="1" applyFill="1" applyAlignment="1" applyProtection="1">
      <alignment vertical="top"/>
      <protection hidden="1"/>
    </xf>
    <xf numFmtId="0" fontId="37" fillId="7" borderId="0" xfId="6" applyFont="1" applyFill="1" applyAlignment="1" applyProtection="1">
      <alignment vertical="center" wrapText="1"/>
      <protection hidden="1"/>
    </xf>
    <xf numFmtId="0" fontId="2" fillId="7" borderId="0" xfId="6" applyFill="1" applyAlignment="1" applyProtection="1">
      <alignment horizontal="left" vertical="center"/>
      <protection hidden="1"/>
    </xf>
    <xf numFmtId="0" fontId="77" fillId="0" borderId="9" xfId="6" applyFont="1" applyBorder="1" applyAlignment="1" applyProtection="1">
      <alignment vertical="top"/>
      <protection hidden="1"/>
    </xf>
    <xf numFmtId="0" fontId="37" fillId="0" borderId="9" xfId="6" applyFont="1" applyBorder="1" applyAlignment="1" applyProtection="1">
      <alignment vertical="center" wrapText="1"/>
      <protection hidden="1"/>
    </xf>
    <xf numFmtId="0" fontId="37" fillId="0" borderId="5" xfId="6" applyFont="1" applyBorder="1" applyAlignment="1" applyProtection="1">
      <alignment vertical="center" wrapText="1"/>
      <protection hidden="1"/>
    </xf>
    <xf numFmtId="0" fontId="44" fillId="0" borderId="8" xfId="6" applyFont="1" applyBorder="1" applyAlignment="1" applyProtection="1">
      <alignment horizontal="left" vertical="top"/>
      <protection hidden="1"/>
    </xf>
    <xf numFmtId="0" fontId="37" fillId="0" borderId="8" xfId="6" applyFont="1" applyBorder="1" applyAlignment="1" applyProtection="1">
      <alignment horizontal="left" vertical="top" wrapText="1"/>
      <protection hidden="1"/>
    </xf>
    <xf numFmtId="0" fontId="37" fillId="0" borderId="4" xfId="6" applyFont="1" applyBorder="1" applyAlignment="1" applyProtection="1">
      <alignment horizontal="left" vertical="top" wrapText="1"/>
      <protection hidden="1"/>
    </xf>
    <xf numFmtId="0" fontId="78" fillId="7" borderId="0" xfId="6" applyFont="1" applyFill="1" applyAlignment="1" applyProtection="1">
      <alignment vertical="top"/>
      <protection hidden="1"/>
    </xf>
    <xf numFmtId="0" fontId="44" fillId="7" borderId="0" xfId="0" applyFont="1" applyFill="1" applyAlignment="1" applyProtection="1">
      <alignment horizontal="right" vertical="center"/>
      <protection hidden="1"/>
    </xf>
    <xf numFmtId="3" fontId="61" fillId="7" borderId="0" xfId="0" applyNumberFormat="1" applyFont="1" applyFill="1" applyAlignment="1" applyProtection="1">
      <alignment horizontal="center" vertical="center"/>
      <protection hidden="1"/>
    </xf>
    <xf numFmtId="0" fontId="61" fillId="7" borderId="0" xfId="0" applyFont="1" applyFill="1" applyAlignment="1" applyProtection="1">
      <alignment horizontal="center" vertical="center"/>
      <protection hidden="1"/>
    </xf>
    <xf numFmtId="0" fontId="37" fillId="7" borderId="0" xfId="0" applyFont="1" applyFill="1" applyAlignment="1" applyProtection="1">
      <alignment horizontal="center" vertical="center"/>
      <protection hidden="1"/>
    </xf>
    <xf numFmtId="9" fontId="65" fillId="7" borderId="0" xfId="10" applyFont="1" applyFill="1" applyBorder="1" applyAlignment="1" applyProtection="1">
      <alignment horizontal="center" vertical="center" shrinkToFit="1"/>
      <protection hidden="1"/>
    </xf>
    <xf numFmtId="0" fontId="76" fillId="7" borderId="0" xfId="0" applyFont="1" applyFill="1" applyAlignment="1" applyProtection="1">
      <alignment horizontal="center" vertical="center"/>
      <protection hidden="1"/>
    </xf>
    <xf numFmtId="9" fontId="37" fillId="7" borderId="0" xfId="10" applyFont="1" applyFill="1" applyBorder="1" applyAlignment="1" applyProtection="1">
      <alignment horizontal="center" vertical="center" shrinkToFit="1"/>
      <protection hidden="1"/>
    </xf>
    <xf numFmtId="0" fontId="57" fillId="7" borderId="0" xfId="0" applyFont="1" applyFill="1" applyAlignment="1" applyProtection="1">
      <alignment horizontal="left" vertical="center"/>
      <protection hidden="1"/>
    </xf>
    <xf numFmtId="0" fontId="80" fillId="7" borderId="0" xfId="0" applyFont="1" applyFill="1"/>
    <xf numFmtId="0" fontId="79" fillId="7" borderId="0" xfId="0" applyFont="1" applyFill="1" applyAlignment="1">
      <alignment horizontal="right"/>
    </xf>
    <xf numFmtId="0" fontId="80" fillId="7" borderId="0" xfId="0" applyFont="1" applyFill="1" applyAlignment="1">
      <alignment vertical="top"/>
    </xf>
    <xf numFmtId="0" fontId="85" fillId="7" borderId="0" xfId="6" applyFont="1" applyFill="1" applyAlignment="1" applyProtection="1">
      <alignment horizontal="left" vertical="top"/>
      <protection hidden="1"/>
    </xf>
    <xf numFmtId="0" fontId="9" fillId="13" borderId="6" xfId="0" applyFont="1" applyFill="1" applyBorder="1" applyAlignment="1" applyProtection="1">
      <alignment horizontal="center"/>
      <protection hidden="1"/>
    </xf>
    <xf numFmtId="0" fontId="9" fillId="13" borderId="49" xfId="0" applyFont="1" applyFill="1" applyBorder="1" applyAlignment="1" applyProtection="1">
      <alignment horizontal="center"/>
      <protection hidden="1"/>
    </xf>
    <xf numFmtId="0" fontId="50" fillId="7" borderId="0" xfId="0" applyFont="1" applyFill="1" applyAlignment="1" applyProtection="1">
      <alignment wrapText="1"/>
      <protection hidden="1"/>
    </xf>
    <xf numFmtId="0" fontId="44" fillId="13" borderId="9" xfId="6" applyFont="1" applyFill="1" applyBorder="1" applyAlignment="1" applyProtection="1">
      <alignment vertical="center"/>
      <protection hidden="1"/>
    </xf>
    <xf numFmtId="0" fontId="60" fillId="13" borderId="9" xfId="6" applyFont="1" applyFill="1" applyBorder="1" applyAlignment="1" applyProtection="1">
      <alignment horizontal="right" vertical="center" wrapText="1"/>
      <protection hidden="1"/>
    </xf>
    <xf numFmtId="0" fontId="9" fillId="13" borderId="43" xfId="0" applyFont="1" applyFill="1" applyBorder="1" applyProtection="1">
      <protection hidden="1"/>
    </xf>
    <xf numFmtId="0" fontId="9" fillId="13" borderId="48" xfId="0" applyFont="1" applyFill="1" applyBorder="1" applyProtection="1">
      <protection hidden="1"/>
    </xf>
    <xf numFmtId="0" fontId="2" fillId="7" borderId="0" xfId="0" applyFont="1" applyFill="1" applyAlignment="1" applyProtection="1">
      <alignment horizontal="center"/>
      <protection hidden="1"/>
    </xf>
    <xf numFmtId="0" fontId="0" fillId="7" borderId="0" xfId="0" applyFill="1" applyAlignment="1">
      <alignment horizontal="center"/>
    </xf>
    <xf numFmtId="0" fontId="9" fillId="0" borderId="6" xfId="6" applyFont="1" applyBorder="1" applyAlignment="1" applyProtection="1">
      <alignment horizontal="center" vertical="center"/>
      <protection hidden="1"/>
    </xf>
    <xf numFmtId="0" fontId="9" fillId="0" borderId="1" xfId="6" applyFont="1" applyBorder="1" applyAlignment="1" applyProtection="1">
      <alignment horizontal="center" vertical="top"/>
      <protection hidden="1"/>
    </xf>
    <xf numFmtId="0" fontId="9" fillId="0" borderId="2" xfId="0" applyFont="1" applyBorder="1" applyAlignment="1" applyProtection="1">
      <alignment horizontal="center"/>
      <protection hidden="1"/>
    </xf>
    <xf numFmtId="0" fontId="0" fillId="0" borderId="0" xfId="0" applyAlignment="1" applyProtection="1">
      <alignment horizontal="center"/>
      <protection hidden="1"/>
    </xf>
    <xf numFmtId="0" fontId="60" fillId="13" borderId="15" xfId="0" applyFont="1" applyFill="1" applyBorder="1" applyAlignment="1" applyProtection="1">
      <alignment horizontal="center" vertical="center" wrapText="1"/>
      <protection hidden="1"/>
    </xf>
    <xf numFmtId="166" fontId="4" fillId="0" borderId="34" xfId="6" applyNumberFormat="1" applyFont="1" applyBorder="1" applyAlignment="1" applyProtection="1">
      <alignment vertical="center" shrinkToFit="1"/>
      <protection hidden="1"/>
    </xf>
    <xf numFmtId="0" fontId="9" fillId="0" borderId="32" xfId="0" applyFont="1" applyBorder="1" applyAlignment="1" applyProtection="1">
      <alignment horizontal="center" vertical="center"/>
      <protection hidden="1"/>
    </xf>
    <xf numFmtId="0" fontId="9" fillId="0" borderId="42" xfId="6" applyFont="1" applyBorder="1" applyAlignment="1" applyProtection="1">
      <alignment horizontal="center" vertical="center" shrinkToFit="1"/>
      <protection hidden="1"/>
    </xf>
    <xf numFmtId="0" fontId="3" fillId="7" borderId="0" xfId="6" applyFont="1" applyFill="1" applyAlignment="1" applyProtection="1">
      <alignment horizontal="center"/>
      <protection hidden="1"/>
    </xf>
    <xf numFmtId="0" fontId="50" fillId="7" borderId="0" xfId="0" applyFont="1" applyFill="1" applyProtection="1">
      <protection hidden="1"/>
    </xf>
    <xf numFmtId="0" fontId="7" fillId="7" borderId="0" xfId="0" applyFont="1" applyFill="1" applyProtection="1">
      <protection hidden="1"/>
    </xf>
    <xf numFmtId="0" fontId="0" fillId="7" borderId="0" xfId="0" applyFill="1" applyAlignment="1" applyProtection="1">
      <alignment horizontal="center"/>
      <protection hidden="1"/>
    </xf>
    <xf numFmtId="0" fontId="44" fillId="13" borderId="56" xfId="0" applyFont="1" applyFill="1" applyBorder="1" applyAlignment="1" applyProtection="1">
      <alignment horizontal="center" vertical="center"/>
      <protection hidden="1"/>
    </xf>
    <xf numFmtId="2" fontId="0" fillId="10" borderId="0" xfId="0" applyNumberFormat="1" applyFill="1" applyAlignment="1">
      <alignment vertical="top"/>
    </xf>
    <xf numFmtId="0" fontId="9" fillId="15" borderId="0" xfId="6" applyFont="1" applyFill="1" applyAlignment="1" applyProtection="1">
      <alignment horizontal="left" vertical="top" wrapText="1"/>
      <protection hidden="1"/>
    </xf>
    <xf numFmtId="0" fontId="2" fillId="17" borderId="0" xfId="6" applyFill="1" applyAlignment="1" applyProtection="1">
      <alignment vertical="top"/>
      <protection hidden="1"/>
    </xf>
    <xf numFmtId="0" fontId="0" fillId="10" borderId="84" xfId="0" applyFill="1" applyBorder="1" applyAlignment="1">
      <alignment vertical="top" wrapText="1"/>
    </xf>
    <xf numFmtId="0" fontId="0" fillId="10" borderId="85" xfId="0" applyFill="1" applyBorder="1" applyAlignment="1">
      <alignment vertical="top" wrapText="1"/>
    </xf>
    <xf numFmtId="0" fontId="0" fillId="15" borderId="85" xfId="0" applyFill="1" applyBorder="1" applyAlignment="1" applyProtection="1">
      <alignment horizontal="center" vertical="top" wrapText="1"/>
      <protection hidden="1"/>
    </xf>
    <xf numFmtId="0" fontId="2" fillId="15" borderId="85" xfId="0" applyFont="1" applyFill="1" applyBorder="1" applyAlignment="1" applyProtection="1">
      <alignment horizontal="center" vertical="top"/>
      <protection hidden="1"/>
    </xf>
    <xf numFmtId="0" fontId="2" fillId="15" borderId="86" xfId="0" applyFont="1" applyFill="1" applyBorder="1" applyAlignment="1" applyProtection="1">
      <alignment horizontal="left" vertical="top"/>
      <protection hidden="1"/>
    </xf>
    <xf numFmtId="49" fontId="0" fillId="10" borderId="70" xfId="0" applyNumberFormat="1" applyFill="1" applyBorder="1" applyAlignment="1">
      <alignment vertical="top"/>
    </xf>
    <xf numFmtId="0" fontId="0" fillId="15" borderId="71" xfId="0" applyFill="1" applyBorder="1" applyAlignment="1" applyProtection="1">
      <alignment horizontal="left" vertical="top" wrapText="1"/>
      <protection hidden="1"/>
    </xf>
    <xf numFmtId="0" fontId="44" fillId="13" borderId="0" xfId="6" applyFont="1" applyFill="1" applyAlignment="1" applyProtection="1">
      <alignment vertical="center" wrapText="1"/>
      <protection hidden="1"/>
    </xf>
    <xf numFmtId="0" fontId="60" fillId="13" borderId="0" xfId="6" applyFont="1" applyFill="1" applyAlignment="1" applyProtection="1">
      <alignment horizontal="right" vertical="center"/>
      <protection hidden="1"/>
    </xf>
    <xf numFmtId="0" fontId="60" fillId="13" borderId="0" xfId="6" applyFont="1" applyFill="1" applyAlignment="1" applyProtection="1">
      <alignment horizontal="left" vertical="center"/>
      <protection hidden="1"/>
    </xf>
    <xf numFmtId="166" fontId="4" fillId="0" borderId="0" xfId="6" applyNumberFormat="1" applyFont="1" applyAlignment="1" applyProtection="1">
      <alignment horizontal="center" vertical="center" wrapText="1" shrinkToFit="1"/>
      <protection hidden="1"/>
    </xf>
    <xf numFmtId="0" fontId="44" fillId="13" borderId="0" xfId="6" applyFont="1" applyFill="1" applyAlignment="1" applyProtection="1">
      <alignment vertical="center"/>
      <protection hidden="1"/>
    </xf>
    <xf numFmtId="0" fontId="44" fillId="13" borderId="8" xfId="6" applyFont="1" applyFill="1" applyBorder="1" applyAlignment="1" applyProtection="1">
      <alignment vertical="center" wrapText="1"/>
      <protection hidden="1"/>
    </xf>
    <xf numFmtId="0" fontId="60" fillId="13" borderId="8" xfId="6" applyFont="1" applyFill="1" applyBorder="1" applyAlignment="1" applyProtection="1">
      <alignment horizontal="right" vertical="center" wrapText="1"/>
      <protection hidden="1"/>
    </xf>
    <xf numFmtId="49" fontId="2" fillId="14" borderId="8" xfId="6" applyNumberFormat="1" applyFill="1" applyBorder="1" applyAlignment="1" applyProtection="1">
      <alignment horizontal="center" vertical="center" shrinkToFit="1"/>
      <protection locked="0" hidden="1"/>
    </xf>
    <xf numFmtId="0" fontId="11" fillId="7" borderId="0" xfId="0" applyFont="1" applyFill="1" applyAlignment="1" applyProtection="1">
      <alignment horizontal="centerContinuous" vertical="center"/>
      <protection hidden="1"/>
    </xf>
    <xf numFmtId="0" fontId="50" fillId="7" borderId="0" xfId="0" applyFont="1" applyFill="1" applyAlignment="1" applyProtection="1">
      <alignment vertical="top"/>
      <protection hidden="1"/>
    </xf>
    <xf numFmtId="0" fontId="0" fillId="0" borderId="0" xfId="0" applyAlignment="1">
      <alignment vertical="center"/>
    </xf>
    <xf numFmtId="0" fontId="5" fillId="0" borderId="0" xfId="6" applyFont="1" applyAlignment="1" applyProtection="1">
      <alignment vertical="center"/>
      <protection hidden="1"/>
    </xf>
    <xf numFmtId="0" fontId="23" fillId="0" borderId="0" xfId="0" applyFont="1" applyAlignment="1" applyProtection="1">
      <alignment vertical="center"/>
      <protection hidden="1"/>
    </xf>
    <xf numFmtId="0" fontId="2" fillId="17" borderId="7" xfId="0" applyFont="1" applyFill="1" applyBorder="1" applyAlignment="1" applyProtection="1">
      <alignment horizontal="left" vertical="center" shrinkToFit="1"/>
      <protection hidden="1"/>
    </xf>
    <xf numFmtId="0" fontId="9" fillId="0" borderId="0" xfId="0" applyFont="1" applyAlignment="1" applyProtection="1">
      <alignment vertical="center"/>
      <protection hidden="1"/>
    </xf>
    <xf numFmtId="0" fontId="9" fillId="0" borderId="0" xfId="0" applyFont="1" applyAlignment="1" applyProtection="1">
      <alignment horizontal="right" vertical="center"/>
      <protection hidden="1"/>
    </xf>
    <xf numFmtId="0" fontId="2" fillId="0" borderId="0" xfId="0" applyFont="1" applyAlignment="1" applyProtection="1">
      <alignment horizontal="center" vertical="center"/>
      <protection hidden="1"/>
    </xf>
    <xf numFmtId="0" fontId="8" fillId="0" borderId="0" xfId="6" applyFont="1" applyAlignment="1" applyProtection="1">
      <alignment horizontal="left" vertical="center"/>
      <protection hidden="1"/>
    </xf>
    <xf numFmtId="0" fontId="29" fillId="0" borderId="0" xfId="6" applyFont="1" applyAlignment="1" applyProtection="1">
      <alignment horizontal="left" vertical="center"/>
      <protection hidden="1"/>
    </xf>
    <xf numFmtId="0" fontId="7" fillId="0" borderId="0" xfId="6" applyFont="1" applyAlignment="1" applyProtection="1">
      <alignment horizontal="left" vertical="center"/>
      <protection hidden="1"/>
    </xf>
    <xf numFmtId="0" fontId="9" fillId="0" borderId="0" xfId="6" applyFont="1" applyAlignment="1" applyProtection="1">
      <alignment horizontal="left" vertical="center"/>
      <protection hidden="1"/>
    </xf>
    <xf numFmtId="0" fontId="7" fillId="0" borderId="0" xfId="0" applyFont="1" applyAlignment="1" applyProtection="1">
      <alignment vertical="center"/>
      <protection hidden="1"/>
    </xf>
    <xf numFmtId="0" fontId="31" fillId="0" borderId="0" xfId="6" applyFont="1" applyAlignment="1" applyProtection="1">
      <alignment horizontal="left" vertical="center"/>
      <protection hidden="1"/>
    </xf>
    <xf numFmtId="0" fontId="9" fillId="17" borderId="57" xfId="6" applyFont="1" applyFill="1" applyBorder="1" applyAlignment="1" applyProtection="1">
      <alignment horizontal="left" vertical="center" shrinkToFit="1"/>
      <protection hidden="1"/>
    </xf>
    <xf numFmtId="0" fontId="2" fillId="17" borderId="15" xfId="6" applyFill="1" applyBorder="1" applyAlignment="1" applyProtection="1">
      <alignment horizontal="left" vertical="center" shrinkToFit="1"/>
      <protection hidden="1"/>
    </xf>
    <xf numFmtId="0" fontId="5" fillId="11" borderId="15" xfId="6" applyFont="1" applyFill="1" applyBorder="1" applyAlignment="1" applyProtection="1">
      <alignment vertical="center"/>
      <protection hidden="1"/>
    </xf>
    <xf numFmtId="0" fontId="34" fillId="11" borderId="15" xfId="0" applyFont="1" applyFill="1" applyBorder="1" applyAlignment="1" applyProtection="1">
      <alignment vertical="center"/>
      <protection hidden="1"/>
    </xf>
    <xf numFmtId="167" fontId="34" fillId="17" borderId="15" xfId="6" applyNumberFormat="1" applyFont="1" applyFill="1" applyBorder="1" applyAlignment="1" applyProtection="1">
      <alignment vertical="center" shrinkToFit="1"/>
      <protection hidden="1"/>
    </xf>
    <xf numFmtId="0" fontId="38" fillId="11" borderId="15" xfId="0" applyFont="1" applyFill="1" applyBorder="1" applyAlignment="1" applyProtection="1">
      <alignment vertical="center"/>
      <protection hidden="1"/>
    </xf>
    <xf numFmtId="0" fontId="39" fillId="11" borderId="15" xfId="0" applyFont="1" applyFill="1" applyBorder="1" applyAlignment="1" applyProtection="1">
      <alignment vertical="center"/>
      <protection hidden="1"/>
    </xf>
    <xf numFmtId="167" fontId="40" fillId="17" borderId="15" xfId="6" applyNumberFormat="1" applyFont="1" applyFill="1" applyBorder="1" applyAlignment="1" applyProtection="1">
      <alignment vertical="center" shrinkToFit="1"/>
      <protection hidden="1"/>
    </xf>
    <xf numFmtId="167" fontId="41" fillId="17" borderId="15" xfId="6" applyNumberFormat="1" applyFont="1" applyFill="1" applyBorder="1" applyAlignment="1" applyProtection="1">
      <alignment vertical="center" shrinkToFit="1"/>
      <protection hidden="1"/>
    </xf>
    <xf numFmtId="0" fontId="42" fillId="11" borderId="15" xfId="6" applyFont="1" applyFill="1" applyBorder="1" applyAlignment="1" applyProtection="1">
      <alignment vertical="center"/>
      <protection hidden="1"/>
    </xf>
    <xf numFmtId="0" fontId="43" fillId="11" borderId="15" xfId="0" applyFont="1" applyFill="1" applyBorder="1" applyAlignment="1" applyProtection="1">
      <alignment vertical="center"/>
      <protection hidden="1"/>
    </xf>
    <xf numFmtId="0" fontId="11" fillId="11" borderId="15" xfId="6" applyFont="1" applyFill="1" applyBorder="1" applyAlignment="1" applyProtection="1">
      <alignment vertical="center"/>
      <protection hidden="1"/>
    </xf>
    <xf numFmtId="0" fontId="33" fillId="11" borderId="15" xfId="6" applyFont="1" applyFill="1" applyBorder="1" applyAlignment="1" applyProtection="1">
      <alignment horizontal="center" vertical="center"/>
      <protection hidden="1"/>
    </xf>
    <xf numFmtId="0" fontId="2" fillId="17" borderId="54" xfId="0" applyFont="1" applyFill="1" applyBorder="1" applyAlignment="1" applyProtection="1">
      <alignment horizontal="left" vertical="center" shrinkToFit="1"/>
      <protection hidden="1"/>
    </xf>
    <xf numFmtId="0" fontId="2" fillId="17" borderId="36" xfId="0" applyFont="1" applyFill="1" applyBorder="1" applyAlignment="1" applyProtection="1">
      <alignment horizontal="left" vertical="center" shrinkToFit="1"/>
      <protection hidden="1"/>
    </xf>
    <xf numFmtId="0" fontId="2" fillId="17" borderId="4" xfId="0" applyFont="1" applyFill="1" applyBorder="1" applyAlignment="1" applyProtection="1">
      <alignment horizontal="left" vertical="center" shrinkToFit="1"/>
      <protection hidden="1"/>
    </xf>
    <xf numFmtId="0" fontId="51" fillId="7" borderId="0" xfId="0" applyFont="1" applyFill="1" applyAlignment="1" applyProtection="1">
      <alignment vertical="center"/>
      <protection hidden="1"/>
    </xf>
    <xf numFmtId="0" fontId="44" fillId="13" borderId="11" xfId="0" applyFont="1" applyFill="1" applyBorder="1" applyAlignment="1" applyProtection="1">
      <alignment horizontal="center" vertical="center"/>
      <protection hidden="1"/>
    </xf>
    <xf numFmtId="0" fontId="85" fillId="13" borderId="8" xfId="6" applyFont="1" applyFill="1" applyBorder="1" applyAlignment="1" applyProtection="1">
      <alignment horizontal="right" vertical="center" wrapText="1"/>
      <protection hidden="1"/>
    </xf>
    <xf numFmtId="0" fontId="37" fillId="13" borderId="35" xfId="6" applyFont="1" applyFill="1" applyBorder="1" applyAlignment="1" applyProtection="1">
      <alignment horizontal="center" vertical="top" wrapText="1"/>
      <protection hidden="1"/>
    </xf>
    <xf numFmtId="0" fontId="37" fillId="13" borderId="21" xfId="6" applyFont="1" applyFill="1" applyBorder="1" applyAlignment="1" applyProtection="1">
      <alignment horizontal="center" vertical="top" wrapText="1"/>
      <protection hidden="1"/>
    </xf>
    <xf numFmtId="0" fontId="55" fillId="0" borderId="13" xfId="0" applyFont="1" applyBorder="1" applyAlignment="1" applyProtection="1">
      <alignment horizontal="center" vertical="center" wrapText="1"/>
      <protection hidden="1"/>
    </xf>
    <xf numFmtId="0" fontId="55" fillId="0" borderId="22" xfId="0" applyFont="1" applyBorder="1" applyAlignment="1" applyProtection="1">
      <alignment horizontal="center" vertical="center" wrapText="1"/>
      <protection hidden="1"/>
    </xf>
    <xf numFmtId="0" fontId="2" fillId="0" borderId="0" xfId="0" applyFont="1" applyAlignment="1" applyProtection="1">
      <alignment horizontal="left" vertical="top"/>
      <protection hidden="1"/>
    </xf>
    <xf numFmtId="0" fontId="2" fillId="20" borderId="7" xfId="0" applyFont="1" applyFill="1" applyBorder="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2" fillId="17" borderId="15" xfId="0" applyFont="1" applyFill="1" applyBorder="1" applyAlignment="1" applyProtection="1">
      <alignment horizontal="left" vertical="center" shrinkToFit="1"/>
      <protection hidden="1"/>
    </xf>
    <xf numFmtId="0" fontId="2" fillId="0" borderId="0" xfId="6" applyAlignment="1" applyProtection="1">
      <alignment horizontal="left" vertical="top" shrinkToFit="1"/>
      <protection hidden="1"/>
    </xf>
    <xf numFmtId="0" fontId="4" fillId="0" borderId="0" xfId="6" applyFont="1" applyAlignment="1" applyProtection="1">
      <alignment horizontal="left" vertical="center" shrinkToFit="1"/>
      <protection hidden="1"/>
    </xf>
    <xf numFmtId="0" fontId="2" fillId="17" borderId="42" xfId="6" applyFill="1" applyBorder="1" applyAlignment="1" applyProtection="1">
      <alignment horizontal="left" vertical="center" shrinkToFit="1"/>
      <protection hidden="1"/>
    </xf>
    <xf numFmtId="0" fontId="2" fillId="17" borderId="25" xfId="0" applyFont="1" applyFill="1" applyBorder="1" applyAlignment="1" applyProtection="1">
      <alignment horizontal="left" vertical="center" shrinkToFit="1"/>
      <protection hidden="1"/>
    </xf>
    <xf numFmtId="0" fontId="2" fillId="17" borderId="75" xfId="0" applyFont="1" applyFill="1" applyBorder="1" applyAlignment="1" applyProtection="1">
      <alignment horizontal="left" vertical="center" shrinkToFit="1"/>
      <protection hidden="1"/>
    </xf>
    <xf numFmtId="0" fontId="2" fillId="17" borderId="20" xfId="0" applyFont="1" applyFill="1" applyBorder="1" applyAlignment="1" applyProtection="1">
      <alignment horizontal="left" vertical="center" shrinkToFit="1"/>
      <protection hidden="1"/>
    </xf>
    <xf numFmtId="0" fontId="44" fillId="13" borderId="6" xfId="6" applyFont="1" applyFill="1" applyBorder="1" applyAlignment="1" applyProtection="1">
      <alignment horizontal="center" vertical="center" shrinkToFit="1"/>
      <protection hidden="1"/>
    </xf>
    <xf numFmtId="0" fontId="44" fillId="13" borderId="1" xfId="6" applyFont="1" applyFill="1" applyBorder="1" applyAlignment="1" applyProtection="1">
      <alignment horizontal="center" vertical="center" shrinkToFit="1"/>
      <protection hidden="1"/>
    </xf>
    <xf numFmtId="0" fontId="44" fillId="13" borderId="2" xfId="6" applyFont="1" applyFill="1" applyBorder="1" applyAlignment="1" applyProtection="1">
      <alignment horizontal="center" vertical="center" shrinkToFit="1"/>
      <protection hidden="1"/>
    </xf>
    <xf numFmtId="0" fontId="44" fillId="13" borderId="12" xfId="0" applyFont="1" applyFill="1" applyBorder="1" applyAlignment="1" applyProtection="1">
      <alignment horizontal="center" vertical="center" shrinkToFit="1"/>
      <protection hidden="1"/>
    </xf>
    <xf numFmtId="0" fontId="44" fillId="13" borderId="13" xfId="0" applyFont="1" applyFill="1" applyBorder="1" applyAlignment="1" applyProtection="1">
      <alignment horizontal="center" vertical="center" shrinkToFit="1"/>
      <protection hidden="1"/>
    </xf>
    <xf numFmtId="0" fontId="44" fillId="13" borderId="12" xfId="6" applyFont="1" applyFill="1" applyBorder="1" applyAlignment="1" applyProtection="1">
      <alignment horizontal="center" vertical="top" shrinkToFit="1"/>
      <protection hidden="1"/>
    </xf>
    <xf numFmtId="0" fontId="44" fillId="13" borderId="41" xfId="6" applyFont="1" applyFill="1" applyBorder="1" applyAlignment="1" applyProtection="1">
      <alignment horizontal="center" vertical="top" shrinkToFit="1"/>
      <protection hidden="1"/>
    </xf>
    <xf numFmtId="0" fontId="55" fillId="0" borderId="60" xfId="0" applyFont="1" applyBorder="1" applyAlignment="1" applyProtection="1">
      <alignment vertical="center" shrinkToFit="1"/>
      <protection hidden="1"/>
    </xf>
    <xf numFmtId="0" fontId="55" fillId="13" borderId="12" xfId="0" applyFont="1" applyFill="1" applyBorder="1" applyAlignment="1" applyProtection="1">
      <alignment vertical="center" shrinkToFit="1"/>
      <protection hidden="1"/>
    </xf>
    <xf numFmtId="0" fontId="81" fillId="13" borderId="12" xfId="0" applyFont="1" applyFill="1" applyBorder="1" applyAlignment="1" applyProtection="1">
      <alignment vertical="center" shrinkToFit="1"/>
      <protection hidden="1"/>
    </xf>
    <xf numFmtId="0" fontId="44" fillId="0" borderId="41" xfId="6" applyFont="1" applyBorder="1" applyAlignment="1" applyProtection="1">
      <alignment horizontal="center" vertical="center" shrinkToFit="1"/>
      <protection hidden="1"/>
    </xf>
    <xf numFmtId="0" fontId="0" fillId="7" borderId="0" xfId="0" applyFill="1" applyAlignment="1" applyProtection="1">
      <alignment horizontal="left" vertical="top"/>
      <protection hidden="1"/>
    </xf>
    <xf numFmtId="0" fontId="50" fillId="7" borderId="0" xfId="6" applyFont="1" applyFill="1" applyAlignment="1" applyProtection="1">
      <alignment horizontal="left" vertical="top" wrapText="1"/>
      <protection hidden="1"/>
    </xf>
    <xf numFmtId="0" fontId="71" fillId="7" borderId="0" xfId="0" applyFont="1" applyFill="1" applyAlignment="1">
      <alignment horizontal="center"/>
    </xf>
    <xf numFmtId="0" fontId="71" fillId="7" borderId="0" xfId="0" applyFont="1" applyFill="1"/>
    <xf numFmtId="0" fontId="23" fillId="7" borderId="0" xfId="6" applyFont="1" applyFill="1" applyAlignment="1" applyProtection="1">
      <alignment horizontal="left" vertical="center"/>
      <protection hidden="1"/>
    </xf>
    <xf numFmtId="0" fontId="83" fillId="7" borderId="0" xfId="0" applyFont="1" applyFill="1"/>
    <xf numFmtId="0" fontId="47" fillId="7" borderId="0" xfId="0" applyFont="1" applyFill="1"/>
    <xf numFmtId="0" fontId="44" fillId="0" borderId="13" xfId="6" applyFont="1" applyBorder="1" applyAlignment="1" applyProtection="1">
      <alignment horizontal="center" vertical="center" shrinkToFit="1"/>
      <protection hidden="1"/>
    </xf>
    <xf numFmtId="0" fontId="9" fillId="0" borderId="20" xfId="0" applyFont="1" applyBorder="1" applyAlignment="1" applyProtection="1">
      <alignment horizontal="center" vertical="center"/>
      <protection hidden="1"/>
    </xf>
    <xf numFmtId="0" fontId="9" fillId="0" borderId="20" xfId="6" applyFont="1" applyBorder="1" applyAlignment="1" applyProtection="1">
      <alignment horizontal="center" vertical="center" shrinkToFit="1"/>
      <protection hidden="1"/>
    </xf>
    <xf numFmtId="0" fontId="3" fillId="7" borderId="0" xfId="6" applyFont="1" applyFill="1" applyAlignment="1" applyProtection="1">
      <alignment vertical="center"/>
      <protection hidden="1"/>
    </xf>
    <xf numFmtId="0" fontId="6" fillId="7" borderId="0" xfId="6" applyFont="1" applyFill="1" applyAlignment="1" applyProtection="1">
      <alignment horizontal="left" vertical="center"/>
      <protection hidden="1"/>
    </xf>
    <xf numFmtId="0" fontId="25" fillId="7" borderId="0" xfId="6" applyFont="1" applyFill="1" applyAlignment="1" applyProtection="1">
      <alignment horizontal="left" vertical="center"/>
      <protection hidden="1"/>
    </xf>
    <xf numFmtId="0" fontId="2" fillId="0" borderId="0" xfId="0" applyFont="1" applyAlignment="1" applyProtection="1">
      <alignment horizontal="left" shrinkToFit="1"/>
      <protection hidden="1"/>
    </xf>
    <xf numFmtId="0" fontId="0" fillId="0" borderId="0" xfId="0" applyAlignment="1">
      <alignment horizontal="left" shrinkToFit="1"/>
    </xf>
    <xf numFmtId="0" fontId="3" fillId="0" borderId="0" xfId="0" applyFont="1" applyAlignment="1" applyProtection="1">
      <alignment horizontal="right" vertical="center"/>
      <protection hidden="1"/>
    </xf>
    <xf numFmtId="0" fontId="3" fillId="8" borderId="7" xfId="0" applyFont="1" applyFill="1" applyBorder="1" applyAlignment="1" applyProtection="1">
      <alignment horizontal="right" vertical="center"/>
      <protection hidden="1"/>
    </xf>
    <xf numFmtId="0" fontId="3" fillId="16" borderId="7" xfId="0" applyFont="1" applyFill="1" applyBorder="1" applyAlignment="1" applyProtection="1">
      <alignment horizontal="right" vertical="center"/>
      <protection hidden="1"/>
    </xf>
    <xf numFmtId="0" fontId="3" fillId="8" borderId="79" xfId="0" applyFont="1" applyFill="1" applyBorder="1" applyAlignment="1" applyProtection="1">
      <alignment horizontal="right" vertical="center"/>
      <protection hidden="1"/>
    </xf>
    <xf numFmtId="0" fontId="3" fillId="8" borderId="12" xfId="0" applyFont="1" applyFill="1" applyBorder="1" applyAlignment="1" applyProtection="1">
      <alignment horizontal="right" vertical="center"/>
      <protection hidden="1"/>
    </xf>
    <xf numFmtId="0" fontId="3" fillId="8" borderId="88" xfId="0" applyFont="1" applyFill="1" applyBorder="1" applyAlignment="1" applyProtection="1">
      <alignment horizontal="right" vertical="center"/>
      <protection hidden="1"/>
    </xf>
    <xf numFmtId="0" fontId="3" fillId="10" borderId="7" xfId="0" applyFont="1" applyFill="1" applyBorder="1" applyAlignment="1" applyProtection="1">
      <alignment horizontal="right" vertical="center"/>
      <protection hidden="1"/>
    </xf>
    <xf numFmtId="0" fontId="3" fillId="16" borderId="15" xfId="6" applyFont="1" applyFill="1" applyBorder="1" applyAlignment="1" applyProtection="1">
      <alignment horizontal="right" vertical="center"/>
      <protection hidden="1"/>
    </xf>
    <xf numFmtId="0" fontId="3" fillId="16" borderId="7" xfId="0" applyFont="1" applyFill="1" applyBorder="1" applyAlignment="1" applyProtection="1">
      <alignment horizontal="right" vertical="center" wrapText="1"/>
      <protection hidden="1"/>
    </xf>
    <xf numFmtId="0" fontId="3" fillId="8" borderId="42" xfId="6" applyFont="1" applyFill="1" applyBorder="1" applyAlignment="1" applyProtection="1">
      <alignment horizontal="right" vertical="center"/>
      <protection hidden="1"/>
    </xf>
    <xf numFmtId="0" fontId="3" fillId="8" borderId="12" xfId="0" applyFont="1" applyFill="1" applyBorder="1" applyAlignment="1" applyProtection="1">
      <alignment horizontal="right" vertical="center" wrapText="1"/>
      <protection hidden="1"/>
    </xf>
    <xf numFmtId="0" fontId="3" fillId="8" borderId="13" xfId="0" applyFont="1" applyFill="1" applyBorder="1" applyAlignment="1" applyProtection="1">
      <alignment horizontal="right" vertical="center" wrapText="1"/>
      <protection hidden="1"/>
    </xf>
    <xf numFmtId="0" fontId="3" fillId="16" borderId="15" xfId="0" applyFont="1" applyFill="1" applyBorder="1" applyAlignment="1" applyProtection="1">
      <alignment horizontal="right" vertical="center" wrapText="1"/>
      <protection hidden="1"/>
    </xf>
    <xf numFmtId="0" fontId="3" fillId="0" borderId="0" xfId="0" applyFont="1" applyAlignment="1">
      <alignment horizontal="right"/>
    </xf>
    <xf numFmtId="0" fontId="3" fillId="16" borderId="15" xfId="6" applyFont="1" applyFill="1" applyBorder="1" applyAlignment="1" applyProtection="1">
      <alignment horizontal="right" vertical="center" wrapText="1"/>
      <protection hidden="1"/>
    </xf>
    <xf numFmtId="0" fontId="3" fillId="0" borderId="0" xfId="6" applyFont="1" applyAlignment="1" applyProtection="1">
      <alignment horizontal="left" vertical="top"/>
      <protection hidden="1"/>
    </xf>
    <xf numFmtId="0" fontId="3" fillId="0" borderId="0" xfId="0" applyFont="1" applyAlignment="1" applyProtection="1">
      <alignment horizontal="right"/>
      <protection hidden="1"/>
    </xf>
    <xf numFmtId="0" fontId="3" fillId="10" borderId="57" xfId="0" applyFont="1" applyFill="1" applyBorder="1" applyAlignment="1" applyProtection="1">
      <alignment horizontal="right" vertical="center"/>
      <protection hidden="1"/>
    </xf>
    <xf numFmtId="0" fontId="3" fillId="0" borderId="0" xfId="6" applyFont="1" applyAlignment="1" applyProtection="1">
      <alignment horizontal="right" vertical="top"/>
      <protection hidden="1"/>
    </xf>
    <xf numFmtId="0" fontId="3" fillId="10" borderId="57" xfId="6" applyFont="1" applyFill="1" applyBorder="1" applyAlignment="1" applyProtection="1">
      <alignment horizontal="right" vertical="center"/>
      <protection hidden="1"/>
    </xf>
    <xf numFmtId="0" fontId="6" fillId="0" borderId="0" xfId="6" applyFont="1" applyAlignment="1" applyProtection="1">
      <alignment horizontal="right" vertical="center"/>
      <protection hidden="1"/>
    </xf>
    <xf numFmtId="0" fontId="2" fillId="20" borderId="15" xfId="0" applyFont="1" applyFill="1" applyBorder="1" applyAlignment="1" applyProtection="1">
      <alignment horizontal="left" vertical="center" shrinkToFit="1"/>
      <protection hidden="1"/>
    </xf>
    <xf numFmtId="0" fontId="3" fillId="8" borderId="60" xfId="0" applyFont="1" applyFill="1" applyBorder="1" applyAlignment="1" applyProtection="1">
      <alignment horizontal="right" vertical="center"/>
      <protection hidden="1"/>
    </xf>
    <xf numFmtId="0" fontId="2" fillId="0" borderId="0" xfId="6" applyAlignment="1" applyProtection="1">
      <alignment horizontal="left" vertical="center" shrinkToFit="1"/>
      <protection hidden="1"/>
    </xf>
    <xf numFmtId="0" fontId="7" fillId="17" borderId="6" xfId="6" applyFont="1" applyFill="1" applyBorder="1" applyAlignment="1" applyProtection="1">
      <alignment horizontal="left" vertical="center" shrinkToFit="1"/>
      <protection hidden="1"/>
    </xf>
    <xf numFmtId="0" fontId="3" fillId="0" borderId="1" xfId="6" applyFont="1" applyBorder="1" applyAlignment="1" applyProtection="1">
      <alignment horizontal="right" vertical="center"/>
      <protection hidden="1"/>
    </xf>
    <xf numFmtId="0" fontId="3" fillId="0" borderId="2" xfId="0" applyFont="1" applyBorder="1" applyAlignment="1" applyProtection="1">
      <alignment horizontal="right" vertical="center"/>
      <protection hidden="1"/>
    </xf>
    <xf numFmtId="0" fontId="0" fillId="0" borderId="8" xfId="0" applyBorder="1" applyAlignment="1" applyProtection="1">
      <alignment horizontal="left" vertical="center" shrinkToFit="1"/>
      <protection hidden="1"/>
    </xf>
    <xf numFmtId="0" fontId="3" fillId="16" borderId="14" xfId="0" applyFont="1" applyFill="1" applyBorder="1" applyAlignment="1" applyProtection="1">
      <alignment horizontal="right" vertical="center"/>
      <protection hidden="1"/>
    </xf>
    <xf numFmtId="0" fontId="2" fillId="20" borderId="14" xfId="0" applyFont="1" applyFill="1" applyBorder="1" applyAlignment="1" applyProtection="1">
      <alignment horizontal="left" vertical="center" shrinkToFit="1"/>
      <protection hidden="1"/>
    </xf>
    <xf numFmtId="0" fontId="3" fillId="10" borderId="79" xfId="6" applyFont="1" applyFill="1" applyBorder="1" applyAlignment="1" applyProtection="1">
      <alignment horizontal="right" vertical="center"/>
      <protection hidden="1"/>
    </xf>
    <xf numFmtId="0" fontId="9" fillId="17" borderId="75" xfId="6" applyFont="1" applyFill="1" applyBorder="1" applyAlignment="1" applyProtection="1">
      <alignment horizontal="left" vertical="center" shrinkToFit="1"/>
      <protection hidden="1"/>
    </xf>
    <xf numFmtId="0" fontId="3" fillId="10" borderId="12" xfId="6" applyFont="1" applyFill="1" applyBorder="1" applyAlignment="1" applyProtection="1">
      <alignment horizontal="right" vertical="center"/>
      <protection hidden="1"/>
    </xf>
    <xf numFmtId="0" fontId="3" fillId="10" borderId="13" xfId="6" applyFont="1" applyFill="1" applyBorder="1" applyAlignment="1" applyProtection="1">
      <alignment horizontal="right" vertical="center"/>
      <protection hidden="1"/>
    </xf>
    <xf numFmtId="0" fontId="9" fillId="17" borderId="20" xfId="6" applyFont="1" applyFill="1" applyBorder="1" applyAlignment="1" applyProtection="1">
      <alignment horizontal="left" vertical="center" shrinkToFit="1"/>
      <protection hidden="1"/>
    </xf>
    <xf numFmtId="0" fontId="0" fillId="7" borderId="0" xfId="0" applyFill="1" applyAlignment="1" applyProtection="1">
      <alignment vertical="center"/>
      <protection hidden="1"/>
    </xf>
    <xf numFmtId="0" fontId="3" fillId="17" borderId="15" xfId="6" applyFont="1" applyFill="1" applyBorder="1" applyAlignment="1" applyProtection="1">
      <alignment horizontal="left" vertical="center" shrinkToFit="1"/>
      <protection hidden="1"/>
    </xf>
    <xf numFmtId="0" fontId="52" fillId="7" borderId="0" xfId="0" applyFont="1" applyFill="1" applyAlignment="1" applyProtection="1">
      <alignment vertical="center"/>
      <protection hidden="1"/>
    </xf>
    <xf numFmtId="0" fontId="23" fillId="0" borderId="0" xfId="6" applyFont="1" applyAlignment="1" applyProtection="1">
      <alignment vertical="center"/>
      <protection hidden="1"/>
    </xf>
    <xf numFmtId="0" fontId="22" fillId="7" borderId="0" xfId="6" applyFont="1" applyFill="1" applyAlignment="1" applyProtection="1">
      <alignment horizontal="center" vertical="center"/>
      <protection hidden="1"/>
    </xf>
    <xf numFmtId="0" fontId="33" fillId="0" borderId="0" xfId="6" applyFont="1" applyAlignment="1" applyProtection="1">
      <alignment horizontal="center" vertical="center"/>
      <protection hidden="1"/>
    </xf>
    <xf numFmtId="0" fontId="52" fillId="7" borderId="0" xfId="0" applyFont="1" applyFill="1" applyProtection="1">
      <protection hidden="1"/>
    </xf>
    <xf numFmtId="0" fontId="5" fillId="0" borderId="0" xfId="6" applyFont="1" applyProtection="1">
      <protection hidden="1"/>
    </xf>
    <xf numFmtId="0" fontId="23" fillId="0" borderId="0" xfId="0" applyFont="1" applyProtection="1">
      <protection hidden="1"/>
    </xf>
    <xf numFmtId="0" fontId="23" fillId="0" borderId="0" xfId="6" applyFont="1" applyProtection="1">
      <protection hidden="1"/>
    </xf>
    <xf numFmtId="0" fontId="3" fillId="16" borderId="79" xfId="6" applyFont="1" applyFill="1" applyBorder="1" applyAlignment="1" applyProtection="1">
      <alignment horizontal="right" vertical="center"/>
      <protection hidden="1"/>
    </xf>
    <xf numFmtId="0" fontId="3" fillId="0" borderId="2" xfId="6" applyFont="1" applyBorder="1" applyAlignment="1" applyProtection="1">
      <alignment horizontal="right" vertical="center"/>
      <protection hidden="1"/>
    </xf>
    <xf numFmtId="0" fontId="2" fillId="17" borderId="20" xfId="6" applyFill="1" applyBorder="1" applyAlignment="1" applyProtection="1">
      <alignment horizontal="left" vertical="center" shrinkToFit="1"/>
      <protection hidden="1"/>
    </xf>
    <xf numFmtId="0" fontId="3" fillId="17" borderId="14" xfId="0" applyFont="1" applyFill="1" applyBorder="1" applyAlignment="1" applyProtection="1">
      <alignment horizontal="left" vertical="center" shrinkToFit="1"/>
      <protection hidden="1"/>
    </xf>
    <xf numFmtId="0" fontId="0" fillId="11" borderId="15" xfId="0" applyFill="1" applyBorder="1" applyAlignment="1" applyProtection="1">
      <alignment horizontal="left" vertical="center" shrinkToFit="1"/>
      <protection hidden="1"/>
    </xf>
    <xf numFmtId="0" fontId="68" fillId="12" borderId="37" xfId="0" applyFont="1" applyFill="1" applyBorder="1" applyAlignment="1" applyProtection="1">
      <alignment vertical="center"/>
      <protection hidden="1"/>
    </xf>
    <xf numFmtId="0" fontId="68" fillId="11" borderId="79" xfId="0" applyFont="1" applyFill="1" applyBorder="1" applyAlignment="1" applyProtection="1">
      <alignment horizontal="left"/>
      <protection hidden="1"/>
    </xf>
    <xf numFmtId="0" fontId="0" fillId="0" borderId="75" xfId="0" applyBorder="1" applyAlignment="1" applyProtection="1">
      <alignment horizontal="left" shrinkToFit="1"/>
      <protection hidden="1"/>
    </xf>
    <xf numFmtId="0" fontId="68" fillId="11" borderId="12" xfId="0" applyFont="1" applyFill="1" applyBorder="1" applyAlignment="1" applyProtection="1">
      <alignment horizontal="left" vertical="center"/>
      <protection hidden="1"/>
    </xf>
    <xf numFmtId="0" fontId="5" fillId="11" borderId="13" xfId="6" applyFont="1" applyFill="1" applyBorder="1" applyAlignment="1" applyProtection="1">
      <alignment vertical="top"/>
      <protection hidden="1"/>
    </xf>
    <xf numFmtId="0" fontId="0" fillId="21" borderId="0" xfId="0" applyFill="1" applyAlignment="1">
      <alignment vertical="center"/>
    </xf>
    <xf numFmtId="0" fontId="37" fillId="21" borderId="0" xfId="0" applyFont="1" applyFill="1" applyAlignment="1">
      <alignment horizontal="right" vertical="center"/>
    </xf>
    <xf numFmtId="0" fontId="94" fillId="21" borderId="0" xfId="0" applyFont="1" applyFill="1" applyAlignment="1">
      <alignment vertical="center"/>
    </xf>
    <xf numFmtId="0" fontId="0" fillId="21" borderId="0" xfId="0" applyFill="1" applyAlignment="1" applyProtection="1">
      <alignment vertical="center"/>
      <protection hidden="1"/>
    </xf>
    <xf numFmtId="0" fontId="0" fillId="21" borderId="89" xfId="0" applyFill="1" applyBorder="1" applyAlignment="1">
      <alignment vertical="center"/>
    </xf>
    <xf numFmtId="0" fontId="0" fillId="21" borderId="89" xfId="0" applyFill="1" applyBorder="1" applyAlignment="1">
      <alignment horizontal="center" vertical="center"/>
    </xf>
    <xf numFmtId="0" fontId="37" fillId="0" borderId="8" xfId="6" applyFont="1" applyBorder="1" applyAlignment="1" applyProtection="1">
      <alignment horizontal="left" vertical="top"/>
      <protection hidden="1"/>
    </xf>
    <xf numFmtId="0" fontId="73" fillId="0" borderId="0" xfId="0" applyFont="1" applyAlignment="1">
      <alignment horizontal="left" vertical="top" wrapText="1"/>
    </xf>
    <xf numFmtId="0" fontId="73" fillId="0" borderId="0" xfId="0" applyFont="1" applyAlignment="1">
      <alignment vertical="top"/>
    </xf>
    <xf numFmtId="0" fontId="72" fillId="0" borderId="0" xfId="13" applyFont="1" applyAlignment="1" applyProtection="1">
      <alignment horizontal="left" vertical="top" wrapText="1"/>
    </xf>
    <xf numFmtId="0" fontId="72" fillId="0" borderId="0" xfId="13" applyFont="1" applyAlignment="1" applyProtection="1">
      <alignment vertical="top" wrapText="1"/>
    </xf>
    <xf numFmtId="0" fontId="66" fillId="0" borderId="0" xfId="0" applyFont="1" applyAlignment="1">
      <alignment vertical="top" wrapText="1"/>
    </xf>
    <xf numFmtId="0" fontId="97" fillId="21" borderId="0" xfId="0" applyFont="1" applyFill="1" applyAlignment="1">
      <alignment vertical="center"/>
    </xf>
    <xf numFmtId="0" fontId="3" fillId="12" borderId="0" xfId="0" applyFont="1" applyFill="1" applyAlignment="1">
      <alignment horizontal="right" vertical="center"/>
    </xf>
    <xf numFmtId="0" fontId="0" fillId="12" borderId="0" xfId="0" applyFill="1" applyAlignment="1">
      <alignment horizontal="left" vertical="center" shrinkToFit="1"/>
    </xf>
    <xf numFmtId="0" fontId="3" fillId="12" borderId="0" xfId="0" applyFont="1" applyFill="1" applyAlignment="1" applyProtection="1">
      <alignment horizontal="right" vertical="center"/>
      <protection hidden="1"/>
    </xf>
    <xf numFmtId="0" fontId="0" fillId="12" borderId="0" xfId="0" applyFill="1" applyAlignment="1" applyProtection="1">
      <alignment horizontal="left" vertical="center" shrinkToFit="1"/>
      <protection hidden="1"/>
    </xf>
    <xf numFmtId="0" fontId="0" fillId="12" borderId="38" xfId="0" applyFill="1" applyBorder="1" applyAlignment="1" applyProtection="1">
      <alignment vertical="center" shrinkToFit="1"/>
      <protection hidden="1"/>
    </xf>
    <xf numFmtId="0" fontId="2" fillId="17" borderId="42" xfId="0" applyFont="1" applyFill="1" applyBorder="1" applyAlignment="1" applyProtection="1">
      <alignment horizontal="left" vertical="center" shrinkToFit="1"/>
      <protection hidden="1"/>
    </xf>
    <xf numFmtId="0" fontId="66" fillId="0" borderId="0" xfId="0" applyFont="1" applyAlignment="1">
      <alignment horizontal="right" vertical="top"/>
    </xf>
    <xf numFmtId="0" fontId="0" fillId="21" borderId="0" xfId="0" applyFill="1" applyAlignment="1">
      <alignment vertical="top"/>
    </xf>
    <xf numFmtId="0" fontId="73" fillId="21" borderId="0" xfId="0" applyFont="1" applyFill="1" applyAlignment="1">
      <alignment vertical="top"/>
    </xf>
    <xf numFmtId="0" fontId="73" fillId="0" borderId="0" xfId="0" applyFont="1" applyAlignment="1">
      <alignment horizontal="right" vertical="top"/>
    </xf>
    <xf numFmtId="0" fontId="0" fillId="0" borderId="0" xfId="0" applyAlignment="1">
      <alignment horizontal="center" vertical="top"/>
    </xf>
    <xf numFmtId="0" fontId="73" fillId="0" borderId="0" xfId="0" applyFont="1" applyAlignment="1">
      <alignment horizontal="center" vertical="top"/>
    </xf>
    <xf numFmtId="0" fontId="73" fillId="0" borderId="0" xfId="0" applyFont="1" applyAlignment="1">
      <alignment vertical="top" wrapText="1"/>
    </xf>
    <xf numFmtId="0" fontId="66" fillId="0" borderId="0" xfId="0" applyFont="1" applyAlignment="1">
      <alignment horizontal="right" vertical="top" wrapText="1"/>
    </xf>
    <xf numFmtId="0" fontId="72" fillId="0" borderId="0" xfId="13" applyFont="1" applyAlignment="1">
      <alignment vertical="top" wrapText="1"/>
    </xf>
    <xf numFmtId="0" fontId="103" fillId="0" borderId="0" xfId="0" applyFont="1" applyAlignment="1">
      <alignment vertical="top" wrapText="1"/>
    </xf>
    <xf numFmtId="0" fontId="97" fillId="13" borderId="24" xfId="0" applyFont="1" applyFill="1" applyBorder="1" applyAlignment="1">
      <alignment vertical="center" wrapText="1"/>
    </xf>
    <xf numFmtId="0" fontId="3" fillId="10" borderId="60" xfId="6" applyFont="1" applyFill="1" applyBorder="1" applyAlignment="1" applyProtection="1">
      <alignment horizontal="right" vertical="center"/>
      <protection hidden="1"/>
    </xf>
    <xf numFmtId="0" fontId="9" fillId="17" borderId="26" xfId="6" applyFont="1" applyFill="1" applyBorder="1" applyAlignment="1" applyProtection="1">
      <alignment horizontal="left" vertical="center" shrinkToFit="1"/>
      <protection hidden="1"/>
    </xf>
    <xf numFmtId="0" fontId="37" fillId="7" borderId="0" xfId="0" applyFont="1" applyFill="1" applyAlignment="1" applyProtection="1">
      <alignment vertical="top"/>
      <protection hidden="1"/>
    </xf>
    <xf numFmtId="0" fontId="46" fillId="7" borderId="0" xfId="0" applyFont="1" applyFill="1" applyAlignment="1" applyProtection="1">
      <alignment vertical="top"/>
      <protection hidden="1"/>
    </xf>
    <xf numFmtId="0" fontId="72" fillId="0" borderId="0" xfId="13" applyFont="1" applyAlignment="1">
      <alignment horizontal="left" vertical="top" wrapText="1"/>
    </xf>
    <xf numFmtId="0" fontId="61" fillId="0" borderId="17" xfId="0" applyFont="1" applyBorder="1" applyAlignment="1" applyProtection="1">
      <alignment horizontal="center" vertical="center"/>
      <protection hidden="1"/>
    </xf>
    <xf numFmtId="0" fontId="61" fillId="13" borderId="23" xfId="0" applyFont="1" applyFill="1" applyBorder="1" applyAlignment="1" applyProtection="1">
      <alignment horizontal="center" vertical="center"/>
      <protection hidden="1"/>
    </xf>
    <xf numFmtId="0" fontId="61" fillId="13" borderId="39" xfId="0" applyFont="1" applyFill="1" applyBorder="1" applyAlignment="1" applyProtection="1">
      <alignment horizontal="center" vertical="center"/>
      <protection hidden="1"/>
    </xf>
    <xf numFmtId="0" fontId="37" fillId="13" borderId="37" xfId="0" applyFont="1" applyFill="1" applyBorder="1" applyAlignment="1" applyProtection="1">
      <alignment horizontal="center" vertical="center"/>
      <protection hidden="1"/>
    </xf>
    <xf numFmtId="0" fontId="10" fillId="0" borderId="27" xfId="0" applyFont="1" applyBorder="1" applyAlignment="1" applyProtection="1">
      <alignment horizontal="center" vertical="center"/>
      <protection hidden="1"/>
    </xf>
    <xf numFmtId="0" fontId="10" fillId="0" borderId="16" xfId="0" applyFont="1" applyBorder="1" applyAlignment="1" applyProtection="1">
      <alignment horizontal="center" vertical="center"/>
      <protection hidden="1"/>
    </xf>
    <xf numFmtId="0" fontId="10" fillId="0" borderId="77" xfId="0" applyFont="1" applyBorder="1" applyAlignment="1" applyProtection="1">
      <alignment horizontal="center" vertical="center"/>
      <protection hidden="1"/>
    </xf>
    <xf numFmtId="0" fontId="76" fillId="13" borderId="40" xfId="0" applyFont="1" applyFill="1" applyBorder="1" applyAlignment="1" applyProtection="1">
      <alignment horizontal="center" vertical="center"/>
      <protection hidden="1"/>
    </xf>
    <xf numFmtId="0" fontId="37" fillId="0" borderId="60" xfId="0" applyFont="1" applyBorder="1" applyAlignment="1" applyProtection="1">
      <alignment horizontal="center" vertical="center" wrapText="1"/>
      <protection hidden="1"/>
    </xf>
    <xf numFmtId="0" fontId="37" fillId="0" borderId="27" xfId="0" applyFont="1" applyBorder="1" applyAlignment="1" applyProtection="1">
      <alignment horizontal="center" vertical="center" wrapText="1"/>
      <protection hidden="1"/>
    </xf>
    <xf numFmtId="0" fontId="10" fillId="13" borderId="16" xfId="0" applyFont="1" applyFill="1" applyBorder="1" applyAlignment="1" applyProtection="1">
      <alignment horizontal="center" vertical="center"/>
      <protection hidden="1"/>
    </xf>
    <xf numFmtId="0" fontId="37" fillId="13" borderId="12" xfId="0" applyFont="1" applyFill="1" applyBorder="1" applyAlignment="1" applyProtection="1">
      <alignment horizontal="center" vertical="center" wrapText="1"/>
      <protection hidden="1"/>
    </xf>
    <xf numFmtId="0" fontId="37" fillId="13" borderId="16" xfId="0" applyFont="1" applyFill="1" applyBorder="1" applyAlignment="1" applyProtection="1">
      <alignment horizontal="center" vertical="center" wrapText="1"/>
      <protection hidden="1"/>
    </xf>
    <xf numFmtId="0" fontId="44" fillId="13" borderId="40" xfId="0" applyFont="1" applyFill="1" applyBorder="1" applyAlignment="1" applyProtection="1">
      <alignment horizontal="center" vertical="center"/>
      <protection hidden="1"/>
    </xf>
    <xf numFmtId="0" fontId="65" fillId="0" borderId="26" xfId="0" applyFont="1" applyBorder="1" applyAlignment="1" applyProtection="1">
      <alignment horizontal="center" vertical="center" wrapText="1" shrinkToFit="1"/>
      <protection hidden="1"/>
    </xf>
    <xf numFmtId="0" fontId="65" fillId="0" borderId="15" xfId="0" applyFont="1" applyBorder="1" applyAlignment="1" applyProtection="1">
      <alignment horizontal="center" vertical="center" wrapText="1" shrinkToFit="1"/>
      <protection hidden="1"/>
    </xf>
    <xf numFmtId="0" fontId="65" fillId="0" borderId="42" xfId="0" applyFont="1" applyBorder="1" applyAlignment="1" applyProtection="1">
      <alignment horizontal="center" vertical="center" wrapText="1" shrinkToFit="1"/>
      <protection hidden="1"/>
    </xf>
    <xf numFmtId="0" fontId="61" fillId="13" borderId="38" xfId="0" applyFont="1" applyFill="1" applyBorder="1" applyAlignment="1" applyProtection="1">
      <alignment horizontal="center" vertical="center"/>
      <protection hidden="1"/>
    </xf>
    <xf numFmtId="0" fontId="3" fillId="10" borderId="60" xfId="0" applyFont="1" applyFill="1" applyBorder="1" applyAlignment="1" applyProtection="1">
      <alignment horizontal="right" vertical="center"/>
      <protection hidden="1"/>
    </xf>
    <xf numFmtId="0" fontId="101" fillId="0" borderId="0" xfId="0" applyFont="1" applyAlignment="1">
      <alignment vertical="top" wrapText="1"/>
    </xf>
    <xf numFmtId="0" fontId="44" fillId="0" borderId="91" xfId="6" applyFont="1" applyBorder="1" applyAlignment="1" applyProtection="1">
      <alignment vertical="center" wrapText="1"/>
      <protection hidden="1"/>
    </xf>
    <xf numFmtId="0" fontId="44" fillId="0" borderId="88" xfId="6" applyFont="1" applyBorder="1" applyAlignment="1" applyProtection="1">
      <alignment vertical="center" wrapText="1"/>
      <protection hidden="1"/>
    </xf>
    <xf numFmtId="0" fontId="35" fillId="13" borderId="36" xfId="0" applyFont="1" applyFill="1" applyBorder="1" applyAlignment="1" applyProtection="1">
      <alignment horizontal="center" vertical="top"/>
      <protection hidden="1"/>
    </xf>
    <xf numFmtId="0" fontId="35" fillId="0" borderId="37" xfId="6" applyFont="1" applyBorder="1" applyAlignment="1" applyProtection="1">
      <alignment horizontal="center" vertical="center"/>
      <protection hidden="1"/>
    </xf>
    <xf numFmtId="0" fontId="35" fillId="13" borderId="11" xfId="6" applyFont="1" applyFill="1" applyBorder="1" applyAlignment="1" applyProtection="1">
      <alignment horizontal="center" vertical="center"/>
      <protection hidden="1"/>
    </xf>
    <xf numFmtId="0" fontId="9" fillId="0" borderId="60" xfId="0" applyFont="1" applyBorder="1" applyAlignment="1" applyProtection="1">
      <alignment horizontal="center" vertical="center"/>
      <protection hidden="1"/>
    </xf>
    <xf numFmtId="0" fontId="113" fillId="0" borderId="7" xfId="0" applyFont="1" applyBorder="1" applyAlignment="1" applyProtection="1">
      <alignment horizontal="center" vertical="center"/>
      <protection hidden="1"/>
    </xf>
    <xf numFmtId="0" fontId="24" fillId="0" borderId="7" xfId="0" applyFont="1" applyBorder="1" applyAlignment="1" applyProtection="1">
      <alignment horizontal="center" vertical="center" shrinkToFit="1"/>
      <protection hidden="1"/>
    </xf>
    <xf numFmtId="0" fontId="114" fillId="22" borderId="0" xfId="0" applyFont="1" applyFill="1" applyAlignment="1" applyProtection="1">
      <alignment horizontal="center" vertical="center"/>
      <protection hidden="1"/>
    </xf>
    <xf numFmtId="0" fontId="115" fillId="22" borderId="0" xfId="0" applyFont="1" applyFill="1" applyAlignment="1" applyProtection="1">
      <alignment horizontal="center" vertical="center" shrinkToFit="1"/>
      <protection hidden="1"/>
    </xf>
    <xf numFmtId="0" fontId="115" fillId="22" borderId="0" xfId="0" applyFont="1" applyFill="1"/>
    <xf numFmtId="0" fontId="2" fillId="20" borderId="75" xfId="6" applyFill="1" applyBorder="1" applyAlignment="1" applyProtection="1">
      <alignment horizontal="left" vertical="center" shrinkToFit="1"/>
      <protection hidden="1"/>
    </xf>
    <xf numFmtId="0" fontId="113" fillId="0" borderId="7" xfId="0" applyFont="1" applyBorder="1" applyAlignment="1" applyProtection="1">
      <alignment horizontal="center" vertical="center" wrapText="1"/>
      <protection hidden="1"/>
    </xf>
    <xf numFmtId="0" fontId="114" fillId="22" borderId="0" xfId="0" applyFont="1" applyFill="1" applyAlignment="1" applyProtection="1">
      <alignment horizontal="center" vertical="center" wrapText="1"/>
      <protection hidden="1"/>
    </xf>
    <xf numFmtId="0" fontId="90" fillId="12" borderId="0" xfId="0" applyFont="1" applyFill="1" applyAlignment="1">
      <alignment horizontal="left" vertical="center" wrapText="1"/>
    </xf>
    <xf numFmtId="0" fontId="90" fillId="12" borderId="0" xfId="0" applyFont="1" applyFill="1" applyAlignment="1" applyProtection="1">
      <alignment horizontal="left" vertical="center" wrapText="1"/>
      <protection hidden="1"/>
    </xf>
    <xf numFmtId="0" fontId="90" fillId="12" borderId="40" xfId="0" applyFont="1" applyFill="1" applyBorder="1" applyAlignment="1" applyProtection="1">
      <alignment vertical="center" wrapText="1"/>
      <protection hidden="1"/>
    </xf>
    <xf numFmtId="0" fontId="90" fillId="0" borderId="76" xfId="0" applyFont="1" applyBorder="1" applyAlignment="1" applyProtection="1">
      <alignment horizontal="left" wrapText="1"/>
      <protection hidden="1"/>
    </xf>
    <xf numFmtId="0" fontId="90" fillId="11" borderId="16" xfId="0" applyFont="1" applyFill="1" applyBorder="1" applyAlignment="1" applyProtection="1">
      <alignment horizontal="left" vertical="center" wrapText="1"/>
      <protection hidden="1"/>
    </xf>
    <xf numFmtId="0" fontId="3" fillId="11" borderId="22" xfId="6" applyFont="1" applyFill="1" applyBorder="1" applyAlignment="1" applyProtection="1">
      <alignment horizontal="left" vertical="top" wrapText="1"/>
      <protection hidden="1"/>
    </xf>
    <xf numFmtId="0" fontId="90" fillId="16" borderId="14" xfId="0" applyFont="1" applyFill="1" applyBorder="1" applyAlignment="1" applyProtection="1">
      <alignment horizontal="left" vertical="center" wrapText="1"/>
      <protection hidden="1"/>
    </xf>
    <xf numFmtId="0" fontId="0" fillId="0" borderId="0" xfId="0" applyAlignment="1">
      <alignment wrapText="1"/>
    </xf>
    <xf numFmtId="0" fontId="90" fillId="0" borderId="7" xfId="0" applyFont="1" applyBorder="1" applyAlignment="1" applyProtection="1">
      <alignment horizontal="left" vertical="center" wrapText="1"/>
      <protection hidden="1"/>
    </xf>
    <xf numFmtId="0" fontId="90" fillId="0" borderId="0" xfId="0" applyFont="1" applyAlignment="1" applyProtection="1">
      <alignment horizontal="left" wrapText="1"/>
      <protection hidden="1"/>
    </xf>
    <xf numFmtId="0" fontId="90" fillId="0" borderId="87" xfId="0" applyFont="1" applyBorder="1" applyAlignment="1" applyProtection="1">
      <alignment horizontal="left" vertical="center" wrapText="1"/>
      <protection hidden="1"/>
    </xf>
    <xf numFmtId="0" fontId="90" fillId="0" borderId="83" xfId="0" applyFont="1" applyBorder="1" applyAlignment="1" applyProtection="1">
      <alignment horizontal="left" vertical="center" wrapText="1"/>
      <protection hidden="1"/>
    </xf>
    <xf numFmtId="0" fontId="90" fillId="0" borderId="14" xfId="0" applyFont="1" applyBorder="1" applyAlignment="1" applyProtection="1">
      <alignment horizontal="left" vertical="center" wrapText="1"/>
      <protection hidden="1"/>
    </xf>
    <xf numFmtId="0" fontId="90" fillId="16" borderId="76" xfId="6" applyFont="1" applyFill="1" applyBorder="1" applyAlignment="1" applyProtection="1">
      <alignment horizontal="left" vertical="center" wrapText="1"/>
      <protection hidden="1"/>
    </xf>
    <xf numFmtId="0" fontId="90" fillId="16" borderId="16" xfId="6" applyFont="1" applyFill="1" applyBorder="1" applyAlignment="1" applyProtection="1">
      <alignment horizontal="left" vertical="center" wrapText="1"/>
      <protection hidden="1"/>
    </xf>
    <xf numFmtId="0" fontId="90" fillId="16" borderId="22" xfId="6" applyFont="1" applyFill="1" applyBorder="1" applyAlignment="1" applyProtection="1">
      <alignment horizontal="left" vertical="center" wrapText="1"/>
      <protection hidden="1"/>
    </xf>
    <xf numFmtId="0" fontId="90" fillId="0" borderId="42" xfId="6" applyFont="1" applyBorder="1" applyAlignment="1" applyProtection="1">
      <alignment horizontal="left" vertical="center" wrapText="1"/>
      <protection hidden="1"/>
    </xf>
    <xf numFmtId="0" fontId="90" fillId="0" borderId="76" xfId="0" applyFont="1" applyBorder="1" applyAlignment="1" applyProtection="1">
      <alignment horizontal="left" vertical="center" wrapText="1"/>
      <protection hidden="1"/>
    </xf>
    <xf numFmtId="0" fontId="90" fillId="0" borderId="16" xfId="0" applyFont="1" applyBorder="1" applyAlignment="1" applyProtection="1">
      <alignment horizontal="left" vertical="center" wrapText="1"/>
      <protection hidden="1"/>
    </xf>
    <xf numFmtId="0" fontId="90" fillId="0" borderId="77" xfId="0" applyFont="1" applyBorder="1" applyAlignment="1" applyProtection="1">
      <alignment horizontal="left" vertical="center" wrapText="1"/>
      <protection hidden="1"/>
    </xf>
    <xf numFmtId="0" fontId="90" fillId="0" borderId="22" xfId="0" applyFont="1" applyBorder="1" applyAlignment="1" applyProtection="1">
      <alignment horizontal="left" vertical="center" wrapText="1"/>
      <protection hidden="1"/>
    </xf>
    <xf numFmtId="0" fontId="90" fillId="0" borderId="59" xfId="0" applyFont="1" applyBorder="1" applyAlignment="1" applyProtection="1">
      <alignment horizontal="left" vertical="center" wrapText="1"/>
      <protection hidden="1"/>
    </xf>
    <xf numFmtId="0" fontId="90" fillId="16" borderId="15" xfId="0" applyFont="1" applyFill="1" applyBorder="1" applyAlignment="1" applyProtection="1">
      <alignment horizontal="left" vertical="center" wrapText="1"/>
      <protection hidden="1"/>
    </xf>
    <xf numFmtId="0" fontId="90" fillId="18" borderId="15" xfId="6" applyFont="1" applyFill="1" applyBorder="1" applyAlignment="1" applyProtection="1">
      <alignment horizontal="left" vertical="center" wrapText="1"/>
      <protection hidden="1"/>
    </xf>
    <xf numFmtId="0" fontId="90" fillId="20" borderId="15" xfId="6" applyFont="1" applyFill="1" applyBorder="1" applyAlignment="1" applyProtection="1">
      <alignment horizontal="left" vertical="center" wrapText="1"/>
      <protection hidden="1"/>
    </xf>
    <xf numFmtId="0" fontId="90" fillId="18" borderId="15" xfId="0" applyFont="1" applyFill="1" applyBorder="1" applyAlignment="1">
      <alignment horizontal="left" vertical="center" wrapText="1"/>
    </xf>
    <xf numFmtId="0" fontId="90" fillId="0" borderId="0" xfId="6" applyFont="1" applyAlignment="1" applyProtection="1">
      <alignment horizontal="left" vertical="top" wrapText="1"/>
      <protection hidden="1"/>
    </xf>
    <xf numFmtId="0" fontId="90" fillId="16" borderId="7" xfId="0" applyFont="1" applyFill="1" applyBorder="1" applyAlignment="1" applyProtection="1">
      <alignment horizontal="left" vertical="center" wrapText="1"/>
      <protection hidden="1"/>
    </xf>
    <xf numFmtId="0" fontId="90" fillId="10" borderId="7" xfId="0" applyFont="1" applyFill="1" applyBorder="1" applyAlignment="1" applyProtection="1">
      <alignment horizontal="left" vertical="center" wrapText="1"/>
      <protection hidden="1"/>
    </xf>
    <xf numFmtId="0" fontId="90" fillId="10" borderId="76" xfId="0" applyFont="1" applyFill="1" applyBorder="1" applyAlignment="1" applyProtection="1">
      <alignment horizontal="left" vertical="center" wrapText="1"/>
      <protection hidden="1"/>
    </xf>
    <xf numFmtId="0" fontId="90" fillId="10" borderId="36" xfId="0" applyFont="1" applyFill="1" applyBorder="1" applyAlignment="1" applyProtection="1">
      <alignment horizontal="left" vertical="center" wrapText="1"/>
      <protection hidden="1"/>
    </xf>
    <xf numFmtId="0" fontId="90" fillId="10" borderId="47" xfId="0" applyFont="1" applyFill="1" applyBorder="1" applyAlignment="1" applyProtection="1">
      <alignment horizontal="left" vertical="center" wrapText="1"/>
      <protection hidden="1"/>
    </xf>
    <xf numFmtId="0" fontId="90" fillId="0" borderId="0" xfId="6" applyFont="1" applyAlignment="1" applyProtection="1">
      <alignment horizontal="left" vertical="center" wrapText="1"/>
      <protection hidden="1"/>
    </xf>
    <xf numFmtId="0" fontId="90" fillId="0" borderId="57" xfId="6" applyFont="1" applyBorder="1" applyAlignment="1" applyProtection="1">
      <alignment horizontal="left" vertical="center" wrapText="1"/>
      <protection hidden="1"/>
    </xf>
    <xf numFmtId="0" fontId="90" fillId="0" borderId="76" xfId="6" applyFont="1" applyBorder="1" applyAlignment="1" applyProtection="1">
      <alignment horizontal="left" vertical="center" wrapText="1"/>
      <protection hidden="1"/>
    </xf>
    <xf numFmtId="0" fontId="90" fillId="0" borderId="27" xfId="6" applyFont="1" applyBorder="1" applyAlignment="1" applyProtection="1">
      <alignment horizontal="left" vertical="center" wrapText="1"/>
      <protection hidden="1"/>
    </xf>
    <xf numFmtId="0" fontId="90" fillId="0" borderId="16" xfId="6" applyFont="1" applyBorder="1" applyAlignment="1" applyProtection="1">
      <alignment horizontal="left" vertical="center" wrapText="1"/>
      <protection hidden="1"/>
    </xf>
    <xf numFmtId="0" fontId="90" fillId="0" borderId="22" xfId="6" applyFont="1" applyBorder="1" applyAlignment="1" applyProtection="1">
      <alignment horizontal="left" vertical="center" wrapText="1"/>
      <protection hidden="1"/>
    </xf>
    <xf numFmtId="0" fontId="90" fillId="16" borderId="26" xfId="0" applyFont="1" applyFill="1" applyBorder="1" applyAlignment="1" applyProtection="1">
      <alignment horizontal="left" vertical="center" wrapText="1"/>
      <protection hidden="1"/>
    </xf>
    <xf numFmtId="0" fontId="90" fillId="0" borderId="0" xfId="0" applyFont="1" applyAlignment="1">
      <alignment horizontal="left" wrapText="1"/>
    </xf>
    <xf numFmtId="0" fontId="92" fillId="0" borderId="0" xfId="6" applyFont="1" applyAlignment="1" applyProtection="1">
      <alignment horizontal="left" vertical="center" wrapText="1"/>
      <protection hidden="1"/>
    </xf>
    <xf numFmtId="0" fontId="90" fillId="0" borderId="0" xfId="0" applyFont="1" applyAlignment="1" applyProtection="1">
      <alignment horizontal="left" vertical="center" wrapText="1"/>
      <protection hidden="1"/>
    </xf>
    <xf numFmtId="0" fontId="5" fillId="11" borderId="20" xfId="6" applyFont="1" applyFill="1" applyBorder="1" applyAlignment="1" applyProtection="1">
      <alignment vertical="top" shrinkToFit="1"/>
      <protection hidden="1"/>
    </xf>
    <xf numFmtId="0" fontId="0" fillId="0" borderId="0" xfId="0" applyAlignment="1">
      <alignment shrinkToFit="1"/>
    </xf>
    <xf numFmtId="0" fontId="2" fillId="16" borderId="7" xfId="0" applyFont="1" applyFill="1" applyBorder="1" applyAlignment="1" applyProtection="1">
      <alignment horizontal="left" vertical="center" shrinkToFit="1"/>
      <protection hidden="1"/>
    </xf>
    <xf numFmtId="0" fontId="7" fillId="0" borderId="0" xfId="6" applyFont="1" applyAlignment="1" applyProtection="1">
      <alignment horizontal="left" vertical="top" shrinkToFit="1"/>
      <protection hidden="1"/>
    </xf>
    <xf numFmtId="0" fontId="112" fillId="0" borderId="0" xfId="0" applyFont="1" applyAlignment="1">
      <alignment horizontal="left" vertical="top" wrapText="1"/>
    </xf>
    <xf numFmtId="0" fontId="44" fillId="13" borderId="55" xfId="0" applyFont="1" applyFill="1" applyBorder="1" applyAlignment="1" applyProtection="1">
      <alignment vertical="center"/>
      <protection hidden="1"/>
    </xf>
    <xf numFmtId="0" fontId="44" fillId="13" borderId="56" xfId="0" applyFont="1" applyFill="1" applyBorder="1" applyAlignment="1" applyProtection="1">
      <alignment vertical="center"/>
      <protection hidden="1"/>
    </xf>
    <xf numFmtId="0" fontId="44" fillId="7" borderId="0" xfId="0" applyFont="1" applyFill="1" applyAlignment="1" applyProtection="1">
      <alignment horizontal="center" vertical="center"/>
      <protection hidden="1"/>
    </xf>
    <xf numFmtId="0" fontId="3" fillId="8" borderId="41" xfId="0" applyFont="1" applyFill="1" applyBorder="1" applyAlignment="1" applyProtection="1">
      <alignment horizontal="right" vertical="center"/>
      <protection hidden="1"/>
    </xf>
    <xf numFmtId="0" fontId="2" fillId="17" borderId="34" xfId="0" applyFont="1" applyFill="1" applyBorder="1" applyAlignment="1" applyProtection="1">
      <alignment horizontal="left" vertical="center" shrinkToFit="1"/>
      <protection hidden="1"/>
    </xf>
    <xf numFmtId="0" fontId="2" fillId="17" borderId="38" xfId="6" applyFill="1" applyBorder="1" applyAlignment="1" applyProtection="1">
      <alignment horizontal="left" vertical="center" shrinkToFit="1"/>
      <protection hidden="1"/>
    </xf>
    <xf numFmtId="0" fontId="3" fillId="8" borderId="37" xfId="6" applyFont="1" applyFill="1" applyBorder="1" applyAlignment="1" applyProtection="1">
      <alignment horizontal="right" vertical="center"/>
      <protection hidden="1"/>
    </xf>
    <xf numFmtId="0" fontId="90" fillId="0" borderId="40" xfId="6" applyFont="1" applyBorder="1" applyAlignment="1" applyProtection="1">
      <alignment horizontal="left" vertical="center" wrapText="1"/>
      <protection hidden="1"/>
    </xf>
    <xf numFmtId="0" fontId="74" fillId="0" borderId="0" xfId="0" applyFont="1" applyAlignment="1">
      <alignment horizontal="left" vertical="top" wrapText="1"/>
    </xf>
    <xf numFmtId="0" fontId="1" fillId="6" borderId="23" xfId="4" applyFont="1" applyBorder="1" applyAlignment="1">
      <alignment vertical="top" wrapText="1"/>
    </xf>
    <xf numFmtId="0" fontId="55" fillId="20" borderId="12" xfId="0" applyFont="1" applyFill="1" applyBorder="1" applyAlignment="1" applyProtection="1">
      <alignment vertical="center" shrinkToFit="1"/>
      <protection hidden="1"/>
    </xf>
    <xf numFmtId="0" fontId="2" fillId="14" borderId="10" xfId="6" applyFill="1" applyBorder="1" applyAlignment="1" applyProtection="1">
      <alignment horizontal="center" vertical="center" wrapText="1"/>
      <protection locked="0"/>
    </xf>
    <xf numFmtId="0" fontId="54" fillId="14" borderId="12" xfId="0" applyFont="1" applyFill="1" applyBorder="1" applyAlignment="1" applyProtection="1">
      <alignment horizontal="center" vertical="top"/>
      <protection locked="0"/>
    </xf>
    <xf numFmtId="0" fontId="54" fillId="14" borderId="12" xfId="0" applyFont="1" applyFill="1" applyBorder="1" applyAlignment="1" applyProtection="1">
      <alignment horizontal="center" vertical="top" wrapText="1"/>
      <protection locked="0"/>
    </xf>
    <xf numFmtId="0" fontId="54" fillId="14" borderId="41" xfId="0" applyFont="1" applyFill="1" applyBorder="1" applyAlignment="1" applyProtection="1">
      <alignment horizontal="center" vertical="top"/>
      <protection locked="0"/>
    </xf>
    <xf numFmtId="0" fontId="54" fillId="14" borderId="13" xfId="0" applyFont="1" applyFill="1" applyBorder="1" applyAlignment="1" applyProtection="1">
      <alignment horizontal="center" vertical="top" wrapText="1"/>
      <protection locked="0"/>
    </xf>
    <xf numFmtId="169" fontId="9" fillId="14" borderId="26" xfId="0" applyNumberFormat="1" applyFont="1" applyFill="1" applyBorder="1" applyAlignment="1" applyProtection="1">
      <alignment horizontal="center" vertical="center"/>
      <protection locked="0"/>
    </xf>
    <xf numFmtId="169" fontId="9" fillId="14" borderId="15" xfId="0" applyNumberFormat="1" applyFont="1" applyFill="1" applyBorder="1" applyAlignment="1" applyProtection="1">
      <alignment horizontal="center" vertical="center"/>
      <protection locked="0"/>
    </xf>
    <xf numFmtId="169" fontId="9" fillId="14" borderId="42" xfId="0" applyNumberFormat="1" applyFont="1" applyFill="1" applyBorder="1" applyAlignment="1" applyProtection="1">
      <alignment horizontal="center" vertical="center"/>
      <protection locked="0"/>
    </xf>
    <xf numFmtId="0" fontId="9" fillId="14" borderId="12" xfId="0" applyFont="1" applyFill="1" applyBorder="1" applyAlignment="1" applyProtection="1">
      <alignment horizontal="center" vertical="center"/>
      <protection locked="0"/>
    </xf>
    <xf numFmtId="0" fontId="9" fillId="14" borderId="41" xfId="0" applyFont="1" applyFill="1" applyBorder="1" applyAlignment="1" applyProtection="1">
      <alignment horizontal="center" vertical="center"/>
      <protection locked="0"/>
    </xf>
    <xf numFmtId="0" fontId="9" fillId="14" borderId="42" xfId="6" applyFont="1" applyFill="1" applyBorder="1" applyAlignment="1" applyProtection="1">
      <alignment horizontal="center" vertical="center" shrinkToFit="1"/>
      <protection locked="0"/>
    </xf>
    <xf numFmtId="0" fontId="9" fillId="14" borderId="32" xfId="0" applyFont="1" applyFill="1" applyBorder="1" applyAlignment="1" applyProtection="1">
      <alignment horizontal="center" vertical="center"/>
      <protection locked="0"/>
    </xf>
    <xf numFmtId="0" fontId="9" fillId="14" borderId="20" xfId="6" applyFont="1" applyFill="1" applyBorder="1" applyAlignment="1" applyProtection="1">
      <alignment horizontal="center" vertical="center" shrinkToFit="1"/>
      <protection locked="0"/>
    </xf>
    <xf numFmtId="0" fontId="9" fillId="14" borderId="20" xfId="0" applyFont="1" applyFill="1" applyBorder="1" applyAlignment="1" applyProtection="1">
      <alignment horizontal="center" vertical="center"/>
      <protection locked="0"/>
    </xf>
    <xf numFmtId="166" fontId="4" fillId="14" borderId="10" xfId="6" applyNumberFormat="1" applyFont="1" applyFill="1" applyBorder="1" applyAlignment="1" applyProtection="1">
      <alignment horizontal="center" vertical="center" shrinkToFit="1"/>
      <protection locked="0"/>
    </xf>
    <xf numFmtId="166" fontId="4" fillId="0" borderId="0" xfId="6" applyNumberFormat="1" applyFont="1" applyAlignment="1" applyProtection="1">
      <alignment horizontal="center" vertical="center" wrapText="1" shrinkToFit="1"/>
      <protection hidden="1"/>
    </xf>
    <xf numFmtId="0" fontId="2" fillId="14" borderId="10" xfId="6" applyFill="1" applyBorder="1" applyAlignment="1" applyProtection="1">
      <alignment horizontal="center" vertical="center" wrapText="1"/>
      <protection locked="0"/>
    </xf>
    <xf numFmtId="0" fontId="55" fillId="13" borderId="31" xfId="0" applyFont="1" applyFill="1" applyBorder="1" applyAlignment="1" applyProtection="1">
      <alignment horizontal="center" vertical="center" wrapText="1"/>
      <protection hidden="1"/>
    </xf>
    <xf numFmtId="0" fontId="55" fillId="13" borderId="5" xfId="0" applyFont="1" applyFill="1" applyBorder="1" applyAlignment="1" applyProtection="1">
      <alignment horizontal="center" vertical="center" wrapText="1"/>
      <protection hidden="1"/>
    </xf>
    <xf numFmtId="0" fontId="55" fillId="13" borderId="17" xfId="0" applyFont="1" applyFill="1" applyBorder="1" applyAlignment="1" applyProtection="1">
      <alignment horizontal="center" vertical="center" wrapText="1"/>
      <protection hidden="1"/>
    </xf>
    <xf numFmtId="0" fontId="55" fillId="13" borderId="25" xfId="0" applyFont="1" applyFill="1" applyBorder="1" applyAlignment="1" applyProtection="1">
      <alignment horizontal="center" vertical="center" wrapText="1"/>
      <protection hidden="1"/>
    </xf>
    <xf numFmtId="0" fontId="9" fillId="14" borderId="18" xfId="0" quotePrefix="1" applyFont="1" applyFill="1" applyBorder="1" applyAlignment="1" applyProtection="1">
      <alignment horizontal="center" vertical="center" shrinkToFit="1"/>
      <protection locked="0"/>
    </xf>
    <xf numFmtId="0" fontId="9" fillId="14" borderId="19" xfId="0" quotePrefix="1" applyFont="1" applyFill="1" applyBorder="1" applyAlignment="1" applyProtection="1">
      <alignment horizontal="center" vertical="center" shrinkToFit="1"/>
      <protection locked="0"/>
    </xf>
    <xf numFmtId="166" fontId="9" fillId="14" borderId="18" xfId="6" applyNumberFormat="1" applyFont="1" applyFill="1" applyBorder="1" applyAlignment="1" applyProtection="1">
      <alignment horizontal="center" vertical="center" shrinkToFit="1"/>
      <protection locked="0"/>
    </xf>
    <xf numFmtId="166" fontId="9" fillId="14" borderId="19" xfId="6" applyNumberFormat="1" applyFont="1" applyFill="1" applyBorder="1" applyAlignment="1" applyProtection="1">
      <alignment horizontal="center" vertical="center" shrinkToFit="1"/>
      <protection locked="0"/>
    </xf>
    <xf numFmtId="0" fontId="9" fillId="14" borderId="23" xfId="0" applyFont="1" applyFill="1" applyBorder="1" applyAlignment="1" applyProtection="1">
      <alignment horizontal="center" vertical="center" wrapText="1" shrinkToFit="1"/>
      <protection locked="0"/>
    </xf>
    <xf numFmtId="0" fontId="9" fillId="14" borderId="35" xfId="0" applyFont="1" applyFill="1" applyBorder="1" applyAlignment="1" applyProtection="1">
      <alignment horizontal="center" vertical="center" wrapText="1" shrinkToFit="1"/>
      <protection locked="0"/>
    </xf>
    <xf numFmtId="0" fontId="9" fillId="14" borderId="24" xfId="0" applyFont="1" applyFill="1" applyBorder="1" applyAlignment="1" applyProtection="1">
      <alignment horizontal="center" vertical="center" wrapText="1" shrinkToFit="1"/>
      <protection locked="0"/>
    </xf>
    <xf numFmtId="0" fontId="9" fillId="14" borderId="23" xfId="0" applyFont="1" applyFill="1" applyBorder="1" applyAlignment="1" applyProtection="1">
      <alignment horizontal="center" vertical="center" shrinkToFit="1"/>
      <protection locked="0"/>
    </xf>
    <xf numFmtId="0" fontId="9" fillId="14" borderId="24" xfId="0" applyFont="1" applyFill="1" applyBorder="1" applyAlignment="1" applyProtection="1">
      <alignment horizontal="center" vertical="center" shrinkToFit="1"/>
      <protection locked="0"/>
    </xf>
    <xf numFmtId="166" fontId="9" fillId="14" borderId="23" xfId="6" applyNumberFormat="1" applyFont="1" applyFill="1" applyBorder="1" applyAlignment="1" applyProtection="1">
      <alignment horizontal="center" vertical="center" shrinkToFit="1"/>
      <protection locked="0"/>
    </xf>
    <xf numFmtId="166" fontId="9" fillId="14" borderId="24" xfId="6" applyNumberFormat="1" applyFont="1" applyFill="1" applyBorder="1" applyAlignment="1" applyProtection="1">
      <alignment horizontal="center" vertical="center" shrinkToFit="1"/>
      <protection locked="0"/>
    </xf>
    <xf numFmtId="0" fontId="44" fillId="13" borderId="31" xfId="0" applyFont="1" applyFill="1" applyBorder="1" applyAlignment="1" applyProtection="1">
      <alignment horizontal="center" vertical="center" wrapText="1"/>
      <protection hidden="1"/>
    </xf>
    <xf numFmtId="0" fontId="44" fillId="13" borderId="9" xfId="0" applyFont="1" applyFill="1" applyBorder="1" applyAlignment="1" applyProtection="1">
      <alignment horizontal="center" vertical="center" wrapText="1"/>
      <protection hidden="1"/>
    </xf>
    <xf numFmtId="0" fontId="44" fillId="13" borderId="43" xfId="0" applyFont="1" applyFill="1" applyBorder="1" applyAlignment="1" applyProtection="1">
      <alignment horizontal="center" vertical="center" wrapText="1"/>
      <protection hidden="1"/>
    </xf>
    <xf numFmtId="0" fontId="44" fillId="13" borderId="17" xfId="0" applyFont="1" applyFill="1" applyBorder="1" applyAlignment="1" applyProtection="1">
      <alignment horizontal="center" vertical="center" wrapText="1"/>
      <protection hidden="1"/>
    </xf>
    <xf numFmtId="0" fontId="44" fillId="13" borderId="10" xfId="0" applyFont="1" applyFill="1" applyBorder="1" applyAlignment="1" applyProtection="1">
      <alignment horizontal="center" vertical="center" wrapText="1"/>
      <protection hidden="1"/>
    </xf>
    <xf numFmtId="0" fontId="44" fillId="13" borderId="48" xfId="0" applyFont="1" applyFill="1" applyBorder="1" applyAlignment="1" applyProtection="1">
      <alignment horizontal="center" vertical="center" wrapText="1"/>
      <protection hidden="1"/>
    </xf>
    <xf numFmtId="0" fontId="44" fillId="13" borderId="31" xfId="0" applyFont="1" applyFill="1" applyBorder="1" applyAlignment="1" applyProtection="1">
      <alignment horizontal="center" vertical="center"/>
      <protection hidden="1"/>
    </xf>
    <xf numFmtId="0" fontId="44" fillId="13" borderId="43" xfId="0" applyFont="1" applyFill="1" applyBorder="1" applyAlignment="1" applyProtection="1">
      <alignment horizontal="center" vertical="center"/>
      <protection hidden="1"/>
    </xf>
    <xf numFmtId="0" fontId="44" fillId="13" borderId="17" xfId="0" applyFont="1" applyFill="1" applyBorder="1" applyAlignment="1" applyProtection="1">
      <alignment horizontal="center" vertical="center"/>
      <protection hidden="1"/>
    </xf>
    <xf numFmtId="0" fontId="44" fillId="13" borderId="48" xfId="0" applyFont="1" applyFill="1" applyBorder="1" applyAlignment="1" applyProtection="1">
      <alignment horizontal="center" vertical="center"/>
      <protection hidden="1"/>
    </xf>
    <xf numFmtId="0" fontId="56" fillId="13" borderId="31" xfId="0" applyFont="1" applyFill="1" applyBorder="1" applyAlignment="1" applyProtection="1">
      <alignment horizontal="center" vertical="center" wrapText="1"/>
      <protection hidden="1"/>
    </xf>
    <xf numFmtId="0" fontId="56" fillId="13" borderId="43" xfId="0" applyFont="1" applyFill="1" applyBorder="1" applyAlignment="1" applyProtection="1">
      <alignment horizontal="center" vertical="center" wrapText="1"/>
      <protection hidden="1"/>
    </xf>
    <xf numFmtId="0" fontId="56" fillId="13" borderId="17" xfId="0" applyFont="1" applyFill="1" applyBorder="1" applyAlignment="1" applyProtection="1">
      <alignment horizontal="center" vertical="center" wrapText="1"/>
      <protection hidden="1"/>
    </xf>
    <xf numFmtId="0" fontId="56" fillId="13" borderId="48" xfId="0" applyFont="1" applyFill="1" applyBorder="1" applyAlignment="1" applyProtection="1">
      <alignment horizontal="center" vertical="center" wrapText="1"/>
      <protection hidden="1"/>
    </xf>
    <xf numFmtId="0" fontId="44" fillId="13" borderId="28" xfId="0" applyFont="1" applyFill="1" applyBorder="1" applyAlignment="1" applyProtection="1">
      <alignment horizontal="center" vertical="center" wrapText="1"/>
      <protection hidden="1"/>
    </xf>
    <xf numFmtId="0" fontId="44" fillId="13" borderId="44" xfId="0" applyFont="1" applyFill="1" applyBorder="1" applyAlignment="1" applyProtection="1">
      <alignment horizontal="center" vertical="center" wrapText="1"/>
      <protection hidden="1"/>
    </xf>
    <xf numFmtId="0" fontId="44" fillId="13" borderId="29" xfId="0" applyFont="1" applyFill="1" applyBorder="1" applyAlignment="1" applyProtection="1">
      <alignment horizontal="center" vertical="center" wrapText="1"/>
      <protection hidden="1"/>
    </xf>
    <xf numFmtId="0" fontId="44" fillId="13" borderId="23" xfId="0" applyFont="1" applyFill="1" applyBorder="1" applyAlignment="1" applyProtection="1">
      <alignment horizontal="center" vertical="center" wrapText="1"/>
      <protection hidden="1"/>
    </xf>
    <xf numFmtId="0" fontId="44" fillId="13" borderId="24" xfId="0" applyFont="1" applyFill="1" applyBorder="1" applyAlignment="1" applyProtection="1">
      <alignment horizontal="center" vertical="center" wrapText="1"/>
      <protection hidden="1"/>
    </xf>
    <xf numFmtId="0" fontId="9" fillId="13" borderId="23" xfId="0" applyFont="1" applyFill="1" applyBorder="1" applyAlignment="1" applyProtection="1">
      <alignment horizontal="center" vertical="center" wrapText="1"/>
      <protection hidden="1"/>
    </xf>
    <xf numFmtId="0" fontId="9" fillId="13" borderId="36" xfId="0" applyFont="1" applyFill="1" applyBorder="1" applyAlignment="1" applyProtection="1">
      <alignment horizontal="center" vertical="center" wrapText="1"/>
      <protection hidden="1"/>
    </xf>
    <xf numFmtId="0" fontId="9" fillId="13" borderId="18" xfId="0" applyFont="1" applyFill="1" applyBorder="1" applyAlignment="1" applyProtection="1">
      <alignment horizontal="center" vertical="center" wrapText="1"/>
      <protection hidden="1"/>
    </xf>
    <xf numFmtId="0" fontId="9" fillId="13" borderId="47" xfId="0" applyFont="1" applyFill="1" applyBorder="1" applyAlignment="1" applyProtection="1">
      <alignment horizontal="center" vertical="center" wrapText="1"/>
      <protection hidden="1"/>
    </xf>
    <xf numFmtId="0" fontId="9" fillId="14" borderId="18" xfId="0" quotePrefix="1" applyFont="1" applyFill="1" applyBorder="1" applyAlignment="1" applyProtection="1">
      <alignment horizontal="center" vertical="center" wrapText="1" shrinkToFit="1"/>
      <protection locked="0"/>
    </xf>
    <xf numFmtId="0" fontId="9" fillId="14" borderId="21" xfId="0" quotePrefix="1" applyFont="1" applyFill="1" applyBorder="1" applyAlignment="1" applyProtection="1">
      <alignment horizontal="center" vertical="center" wrapText="1" shrinkToFit="1"/>
      <protection locked="0"/>
    </xf>
    <xf numFmtId="0" fontId="9" fillId="14" borderId="19" xfId="0" quotePrefix="1" applyFont="1" applyFill="1" applyBorder="1" applyAlignment="1" applyProtection="1">
      <alignment horizontal="center" vertical="center" wrapText="1" shrinkToFit="1"/>
      <protection locked="0"/>
    </xf>
    <xf numFmtId="0" fontId="50" fillId="7" borderId="0" xfId="0" applyFont="1" applyFill="1" applyAlignment="1" applyProtection="1">
      <alignment horizontal="left" vertical="top" wrapText="1"/>
      <protection hidden="1"/>
    </xf>
    <xf numFmtId="0" fontId="54" fillId="14" borderId="23" xfId="0" applyFont="1" applyFill="1" applyBorder="1" applyAlignment="1" applyProtection="1">
      <alignment horizontal="left" vertical="top" wrapText="1"/>
      <protection locked="0"/>
    </xf>
    <xf numFmtId="0" fontId="54" fillId="14" borderId="35" xfId="0" applyFont="1" applyFill="1" applyBorder="1" applyAlignment="1" applyProtection="1">
      <alignment horizontal="left" vertical="top" wrapText="1"/>
      <protection locked="0"/>
    </xf>
    <xf numFmtId="0" fontId="54" fillId="14" borderId="36" xfId="0" applyFont="1" applyFill="1" applyBorder="1" applyAlignment="1" applyProtection="1">
      <alignment horizontal="left" vertical="top" wrapText="1"/>
      <protection locked="0"/>
    </xf>
    <xf numFmtId="0" fontId="44" fillId="13" borderId="3" xfId="0" applyFont="1" applyFill="1" applyBorder="1" applyAlignment="1" applyProtection="1">
      <alignment horizontal="center" vertical="center" wrapText="1"/>
      <protection hidden="1"/>
    </xf>
    <xf numFmtId="0" fontId="44" fillId="13" borderId="25" xfId="0" applyFont="1" applyFill="1" applyBorder="1" applyAlignment="1" applyProtection="1">
      <alignment horizontal="center" vertical="center" wrapText="1"/>
      <protection hidden="1"/>
    </xf>
    <xf numFmtId="0" fontId="55" fillId="13" borderId="41" xfId="0" applyFont="1" applyFill="1" applyBorder="1" applyAlignment="1" applyProtection="1">
      <alignment horizontal="center" vertical="center" wrapText="1"/>
      <protection hidden="1"/>
    </xf>
    <xf numFmtId="0" fontId="55" fillId="13" borderId="61" xfId="0" applyFont="1" applyFill="1" applyBorder="1" applyAlignment="1" applyProtection="1">
      <alignment horizontal="center" vertical="center" wrapText="1"/>
      <protection hidden="1"/>
    </xf>
    <xf numFmtId="0" fontId="55" fillId="13" borderId="60" xfId="0" applyFont="1" applyFill="1" applyBorder="1" applyAlignment="1" applyProtection="1">
      <alignment horizontal="center" vertical="center" wrapText="1"/>
      <protection hidden="1"/>
    </xf>
    <xf numFmtId="0" fontId="44" fillId="13" borderId="32" xfId="0" applyFont="1" applyFill="1" applyBorder="1" applyAlignment="1" applyProtection="1">
      <alignment horizontal="center" vertical="center"/>
      <protection hidden="1"/>
    </xf>
    <xf numFmtId="0" fontId="44" fillId="13" borderId="33" xfId="0" applyFont="1" applyFill="1" applyBorder="1" applyAlignment="1" applyProtection="1">
      <alignment horizontal="center" vertical="center"/>
      <protection hidden="1"/>
    </xf>
    <xf numFmtId="0" fontId="44" fillId="13" borderId="34" xfId="0" applyFont="1" applyFill="1" applyBorder="1" applyAlignment="1" applyProtection="1">
      <alignment horizontal="center" vertical="center"/>
      <protection hidden="1"/>
    </xf>
    <xf numFmtId="0" fontId="53" fillId="0" borderId="17" xfId="0" applyFont="1" applyBorder="1" applyAlignment="1" applyProtection="1">
      <alignment horizontal="center" vertical="center" wrapText="1"/>
      <protection hidden="1"/>
    </xf>
    <xf numFmtId="0" fontId="53" fillId="0" borderId="10" xfId="0" applyFont="1" applyBorder="1" applyAlignment="1" applyProtection="1">
      <alignment horizontal="center" vertical="center" wrapText="1"/>
      <protection hidden="1"/>
    </xf>
    <xf numFmtId="0" fontId="53" fillId="0" borderId="25" xfId="0" applyFont="1" applyBorder="1" applyAlignment="1" applyProtection="1">
      <alignment horizontal="center" vertical="center" wrapText="1"/>
      <protection hidden="1"/>
    </xf>
    <xf numFmtId="0" fontId="44" fillId="13" borderId="55" xfId="0" applyFont="1" applyFill="1" applyBorder="1" applyAlignment="1" applyProtection="1">
      <alignment horizontal="center" vertical="center"/>
      <protection hidden="1"/>
    </xf>
    <xf numFmtId="0" fontId="44" fillId="13" borderId="56" xfId="0" applyFont="1" applyFill="1" applyBorder="1" applyAlignment="1" applyProtection="1">
      <alignment horizontal="center" vertical="center"/>
      <protection hidden="1"/>
    </xf>
    <xf numFmtId="0" fontId="44" fillId="13" borderId="1" xfId="0" applyFont="1" applyFill="1" applyBorder="1" applyAlignment="1" applyProtection="1">
      <alignment horizontal="center" vertical="center" wrapText="1" shrinkToFit="1"/>
      <protection hidden="1"/>
    </xf>
    <xf numFmtId="0" fontId="44" fillId="13" borderId="0" xfId="0" applyFont="1" applyFill="1" applyAlignment="1" applyProtection="1">
      <alignment horizontal="center" vertical="center" wrapText="1" shrinkToFit="1"/>
      <protection hidden="1"/>
    </xf>
    <xf numFmtId="0" fontId="44" fillId="13" borderId="3" xfId="0" applyFont="1" applyFill="1" applyBorder="1" applyAlignment="1" applyProtection="1">
      <alignment horizontal="center" vertical="center" wrapText="1" shrinkToFit="1"/>
      <protection hidden="1"/>
    </xf>
    <xf numFmtId="0" fontId="88" fillId="0" borderId="20" xfId="0" applyFont="1" applyBorder="1" applyAlignment="1">
      <alignment horizontal="center" vertical="center" wrapText="1"/>
    </xf>
    <xf numFmtId="0" fontId="88" fillId="0" borderId="22" xfId="0" applyFont="1" applyBorder="1" applyAlignment="1">
      <alignment horizontal="center" vertical="center" wrapText="1"/>
    </xf>
    <xf numFmtId="0" fontId="89" fillId="0" borderId="75" xfId="0" applyFont="1" applyBorder="1" applyAlignment="1">
      <alignment horizontal="center" vertical="center" wrapText="1"/>
    </xf>
    <xf numFmtId="0" fontId="89" fillId="0" borderId="76" xfId="0" applyFont="1" applyBorder="1" applyAlignment="1">
      <alignment horizontal="center" vertical="center" wrapText="1"/>
    </xf>
    <xf numFmtId="0" fontId="54" fillId="0" borderId="15" xfId="0" applyFont="1" applyBorder="1" applyAlignment="1" applyProtection="1">
      <alignment horizontal="center" vertical="center"/>
      <protection hidden="1"/>
    </xf>
    <xf numFmtId="0" fontId="82" fillId="0" borderId="15" xfId="0" applyFont="1" applyBorder="1" applyAlignment="1">
      <alignment horizontal="center" vertical="center" wrapText="1"/>
    </xf>
    <xf numFmtId="0" fontId="82" fillId="0" borderId="16" xfId="0" applyFont="1" applyBorder="1" applyAlignment="1">
      <alignment horizontal="center" vertical="center" wrapText="1"/>
    </xf>
    <xf numFmtId="0" fontId="54" fillId="13" borderId="15" xfId="0" applyFont="1" applyFill="1" applyBorder="1" applyAlignment="1" applyProtection="1">
      <alignment horizontal="center" vertical="center" wrapText="1"/>
      <protection hidden="1"/>
    </xf>
    <xf numFmtId="168" fontId="9" fillId="14" borderId="42" xfId="0" applyNumberFormat="1" applyFont="1" applyFill="1" applyBorder="1" applyAlignment="1" applyProtection="1">
      <alignment horizontal="center" vertical="center" wrapText="1" shrinkToFit="1"/>
      <protection locked="0"/>
    </xf>
    <xf numFmtId="168" fontId="9" fillId="0" borderId="15" xfId="0" applyNumberFormat="1" applyFont="1" applyBorder="1" applyAlignment="1" applyProtection="1">
      <alignment horizontal="center" vertical="center" shrinkToFit="1"/>
      <protection hidden="1"/>
    </xf>
    <xf numFmtId="168" fontId="9" fillId="0" borderId="26" xfId="0" applyNumberFormat="1" applyFont="1" applyBorder="1" applyAlignment="1" applyProtection="1">
      <alignment horizontal="center" vertical="center" wrapText="1"/>
      <protection hidden="1"/>
    </xf>
    <xf numFmtId="168" fontId="9" fillId="0" borderId="26" xfId="0" applyNumberFormat="1" applyFont="1" applyBorder="1" applyAlignment="1" applyProtection="1">
      <alignment horizontal="center" vertical="center" shrinkToFit="1"/>
      <protection hidden="1"/>
    </xf>
    <xf numFmtId="168" fontId="9" fillId="14" borderId="15" xfId="0" applyNumberFormat="1" applyFont="1" applyFill="1" applyBorder="1" applyAlignment="1" applyProtection="1">
      <alignment horizontal="center" vertical="center" wrapText="1"/>
      <protection locked="0"/>
    </xf>
    <xf numFmtId="0" fontId="86" fillId="0" borderId="53" xfId="0" applyFont="1" applyBorder="1" applyAlignment="1">
      <alignment horizontal="center" vertical="center" wrapText="1"/>
    </xf>
    <xf numFmtId="0" fontId="86" fillId="0" borderId="44" xfId="0" applyFont="1" applyBorder="1" applyAlignment="1">
      <alignment horizontal="center" vertical="center" wrapText="1"/>
    </xf>
    <xf numFmtId="0" fontId="86" fillId="0" borderId="29" xfId="0" applyFont="1" applyBorder="1" applyAlignment="1">
      <alignment horizontal="center" vertical="center" wrapText="1"/>
    </xf>
    <xf numFmtId="168" fontId="9" fillId="14" borderId="23" xfId="0" applyNumberFormat="1" applyFont="1" applyFill="1" applyBorder="1" applyAlignment="1" applyProtection="1">
      <alignment horizontal="center" vertical="center" wrapText="1" shrinkToFit="1"/>
      <protection locked="0"/>
    </xf>
    <xf numFmtId="168" fontId="9" fillId="14" borderId="24" xfId="0" applyNumberFormat="1" applyFont="1" applyFill="1" applyBorder="1" applyAlignment="1" applyProtection="1">
      <alignment horizontal="center" vertical="center" wrapText="1" shrinkToFit="1"/>
      <protection locked="0"/>
    </xf>
    <xf numFmtId="168" fontId="9" fillId="14" borderId="23" xfId="0" applyNumberFormat="1" applyFont="1" applyFill="1" applyBorder="1" applyAlignment="1" applyProtection="1">
      <alignment horizontal="center" vertical="center" wrapText="1"/>
      <protection locked="0"/>
    </xf>
    <xf numFmtId="168" fontId="9" fillId="14" borderId="24" xfId="0" applyNumberFormat="1" applyFont="1" applyFill="1" applyBorder="1" applyAlignment="1" applyProtection="1">
      <alignment horizontal="center" vertical="center" wrapText="1"/>
      <protection locked="0"/>
    </xf>
    <xf numFmtId="0" fontId="87" fillId="0" borderId="81" xfId="0" applyFont="1" applyBorder="1" applyAlignment="1">
      <alignment horizontal="right" vertical="center" wrapText="1"/>
    </xf>
    <xf numFmtId="0" fontId="87" fillId="0" borderId="21" xfId="0" applyFont="1" applyBorder="1" applyAlignment="1">
      <alignment horizontal="right" vertical="center" wrapText="1"/>
    </xf>
    <xf numFmtId="0" fontId="87" fillId="0" borderId="19" xfId="0" applyFont="1" applyBorder="1" applyAlignment="1">
      <alignment horizontal="right" vertical="center" wrapText="1"/>
    </xf>
    <xf numFmtId="0" fontId="50" fillId="7" borderId="0" xfId="6" applyFont="1" applyFill="1" applyAlignment="1" applyProtection="1">
      <alignment horizontal="left" vertical="top" wrapText="1"/>
      <protection hidden="1"/>
    </xf>
    <xf numFmtId="0" fontId="16" fillId="7" borderId="8" xfId="0" applyFont="1" applyFill="1" applyBorder="1" applyAlignment="1" applyProtection="1">
      <alignment horizontal="left" vertical="center" wrapText="1"/>
      <protection hidden="1"/>
    </xf>
    <xf numFmtId="0" fontId="10" fillId="0" borderId="32" xfId="6" applyFont="1" applyBorder="1" applyAlignment="1" applyProtection="1">
      <alignment horizontal="center" vertical="center" shrinkToFit="1"/>
      <protection hidden="1"/>
    </xf>
    <xf numFmtId="0" fontId="10" fillId="0" borderId="34" xfId="6" applyFont="1" applyBorder="1" applyAlignment="1" applyProtection="1">
      <alignment horizontal="center" vertical="center" shrinkToFit="1"/>
      <protection hidden="1"/>
    </xf>
    <xf numFmtId="0" fontId="10" fillId="0" borderId="18" xfId="6" applyFont="1" applyBorder="1" applyAlignment="1" applyProtection="1">
      <alignment horizontal="center" vertical="center" shrinkToFit="1"/>
      <protection hidden="1"/>
    </xf>
    <xf numFmtId="0" fontId="10" fillId="0" borderId="47" xfId="6" applyFont="1" applyBorder="1" applyAlignment="1" applyProtection="1">
      <alignment horizontal="center" vertical="center" shrinkToFit="1"/>
      <protection hidden="1"/>
    </xf>
    <xf numFmtId="2" fontId="44" fillId="0" borderId="31" xfId="6" applyNumberFormat="1" applyFont="1" applyBorder="1" applyAlignment="1" applyProtection="1">
      <alignment horizontal="center" vertical="center" shrinkToFit="1"/>
      <protection hidden="1"/>
    </xf>
    <xf numFmtId="2" fontId="44" fillId="0" borderId="5" xfId="6" applyNumberFormat="1" applyFont="1" applyBorder="1" applyAlignment="1" applyProtection="1">
      <alignment horizontal="center" vertical="center" shrinkToFit="1"/>
      <protection hidden="1"/>
    </xf>
    <xf numFmtId="2" fontId="44" fillId="0" borderId="52" xfId="6" applyNumberFormat="1" applyFont="1" applyBorder="1" applyAlignment="1" applyProtection="1">
      <alignment horizontal="center" vertical="center" shrinkToFit="1"/>
      <protection hidden="1"/>
    </xf>
    <xf numFmtId="2" fontId="44" fillId="0" borderId="3" xfId="6" applyNumberFormat="1" applyFont="1" applyBorder="1" applyAlignment="1" applyProtection="1">
      <alignment horizontal="center" vertical="center" shrinkToFit="1"/>
      <protection hidden="1"/>
    </xf>
    <xf numFmtId="2" fontId="44" fillId="0" borderId="17" xfId="6" applyNumberFormat="1" applyFont="1" applyBorder="1" applyAlignment="1" applyProtection="1">
      <alignment horizontal="center" vertical="center" shrinkToFit="1"/>
      <protection hidden="1"/>
    </xf>
    <xf numFmtId="2" fontId="44" fillId="0" borderId="25" xfId="6" applyNumberFormat="1" applyFont="1" applyBorder="1" applyAlignment="1" applyProtection="1">
      <alignment horizontal="center" vertical="center" shrinkToFit="1"/>
      <protection hidden="1"/>
    </xf>
    <xf numFmtId="0" fontId="37" fillId="0" borderId="18" xfId="6" applyFont="1" applyBorder="1" applyAlignment="1" applyProtection="1">
      <alignment horizontal="center" vertical="center" wrapText="1"/>
      <protection hidden="1"/>
    </xf>
    <xf numFmtId="0" fontId="37" fillId="0" borderId="19" xfId="6" applyFont="1" applyBorder="1" applyAlignment="1" applyProtection="1">
      <alignment horizontal="center" vertical="center" wrapText="1"/>
      <protection hidden="1"/>
    </xf>
    <xf numFmtId="0" fontId="56" fillId="13" borderId="42" xfId="6" applyFont="1" applyFill="1" applyBorder="1" applyAlignment="1" applyProtection="1">
      <alignment horizontal="center" vertical="center" wrapText="1" shrinkToFit="1"/>
      <protection hidden="1"/>
    </xf>
    <xf numFmtId="0" fontId="56" fillId="13" borderId="26" xfId="6" applyFont="1" applyFill="1" applyBorder="1" applyAlignment="1" applyProtection="1">
      <alignment horizontal="center" vertical="center" wrapText="1" shrinkToFit="1"/>
      <protection hidden="1"/>
    </xf>
    <xf numFmtId="0" fontId="44" fillId="0" borderId="23" xfId="0" applyFont="1" applyBorder="1" applyAlignment="1" applyProtection="1">
      <alignment horizontal="center" vertical="center"/>
      <protection hidden="1"/>
    </xf>
    <xf numFmtId="0" fontId="44" fillId="0" borderId="35" xfId="0" applyFont="1" applyBorder="1" applyAlignment="1" applyProtection="1">
      <alignment horizontal="center" vertical="center"/>
      <protection hidden="1"/>
    </xf>
    <xf numFmtId="0" fontId="44" fillId="0" borderId="24" xfId="0" applyFont="1" applyBorder="1" applyAlignment="1" applyProtection="1">
      <alignment horizontal="center" vertical="center"/>
      <protection hidden="1"/>
    </xf>
    <xf numFmtId="0" fontId="44" fillId="13" borderId="42" xfId="6" applyFont="1" applyFill="1" applyBorder="1" applyAlignment="1" applyProtection="1">
      <alignment horizontal="center" vertical="center" wrapText="1"/>
      <protection hidden="1"/>
    </xf>
    <xf numFmtId="0" fontId="44" fillId="13" borderId="26" xfId="6" applyFont="1" applyFill="1" applyBorder="1" applyAlignment="1" applyProtection="1">
      <alignment horizontal="center" vertical="center" wrapText="1"/>
      <protection hidden="1"/>
    </xf>
    <xf numFmtId="0" fontId="37" fillId="0" borderId="32" xfId="6" applyFont="1" applyBorder="1" applyAlignment="1" applyProtection="1">
      <alignment horizontal="center" vertical="center" wrapText="1" shrinkToFit="1"/>
      <protection hidden="1"/>
    </xf>
    <xf numFmtId="0" fontId="37" fillId="0" borderId="82" xfId="6" applyFont="1" applyBorder="1" applyAlignment="1" applyProtection="1">
      <alignment horizontal="center" vertical="center" wrapText="1" shrinkToFit="1"/>
      <protection hidden="1"/>
    </xf>
    <xf numFmtId="0" fontId="44" fillId="13" borderId="6" xfId="6" applyFont="1" applyFill="1" applyBorder="1" applyAlignment="1" applyProtection="1">
      <alignment horizontal="center" vertical="center"/>
      <protection hidden="1"/>
    </xf>
    <xf numFmtId="0" fontId="44" fillId="13" borderId="9" xfId="6" applyFont="1" applyFill="1" applyBorder="1" applyAlignment="1" applyProtection="1">
      <alignment horizontal="center" vertical="center"/>
      <protection hidden="1"/>
    </xf>
    <xf numFmtId="0" fontId="44" fillId="13" borderId="43" xfId="6" applyFont="1" applyFill="1" applyBorder="1" applyAlignment="1" applyProtection="1">
      <alignment horizontal="center" vertical="center"/>
      <protection hidden="1"/>
    </xf>
    <xf numFmtId="0" fontId="44" fillId="13" borderId="1" xfId="6" applyFont="1" applyFill="1" applyBorder="1" applyAlignment="1" applyProtection="1">
      <alignment horizontal="center" vertical="center"/>
      <protection hidden="1"/>
    </xf>
    <xf numFmtId="0" fontId="44" fillId="13" borderId="0" xfId="6" applyFont="1" applyFill="1" applyAlignment="1" applyProtection="1">
      <alignment horizontal="center" vertical="center"/>
      <protection hidden="1"/>
    </xf>
    <xf numFmtId="0" fontId="44" fillId="13" borderId="51" xfId="6" applyFont="1" applyFill="1" applyBorder="1" applyAlignment="1" applyProtection="1">
      <alignment horizontal="center" vertical="center"/>
      <protection hidden="1"/>
    </xf>
    <xf numFmtId="0" fontId="44" fillId="13" borderId="49" xfId="6" applyFont="1" applyFill="1" applyBorder="1" applyAlignment="1" applyProtection="1">
      <alignment horizontal="center" vertical="center"/>
      <protection hidden="1"/>
    </xf>
    <xf numFmtId="0" fontId="44" fillId="13" borderId="10" xfId="6" applyFont="1" applyFill="1" applyBorder="1" applyAlignment="1" applyProtection="1">
      <alignment horizontal="center" vertical="center"/>
      <protection hidden="1"/>
    </xf>
    <xf numFmtId="0" fontId="44" fillId="13" borderId="48" xfId="6" applyFont="1" applyFill="1" applyBorder="1" applyAlignment="1" applyProtection="1">
      <alignment horizontal="center" vertical="center"/>
      <protection hidden="1"/>
    </xf>
    <xf numFmtId="0" fontId="44" fillId="13" borderId="30" xfId="6" applyFont="1" applyFill="1" applyBorder="1" applyAlignment="1" applyProtection="1">
      <alignment horizontal="center" vertical="center" wrapText="1"/>
      <protection hidden="1"/>
    </xf>
    <xf numFmtId="0" fontId="44" fillId="13" borderId="50" xfId="6" applyFont="1" applyFill="1" applyBorder="1" applyAlignment="1" applyProtection="1">
      <alignment horizontal="center" vertical="center" wrapText="1"/>
      <protection hidden="1"/>
    </xf>
    <xf numFmtId="0" fontId="44" fillId="13" borderId="28" xfId="6" applyFont="1" applyFill="1" applyBorder="1" applyAlignment="1" applyProtection="1">
      <alignment horizontal="center" vertical="center"/>
      <protection hidden="1"/>
    </xf>
    <xf numFmtId="0" fontId="44" fillId="13" borderId="44" xfId="6" applyFont="1" applyFill="1" applyBorder="1" applyAlignment="1" applyProtection="1">
      <alignment horizontal="center" vertical="center"/>
      <protection hidden="1"/>
    </xf>
    <xf numFmtId="0" fontId="44" fillId="13" borderId="29" xfId="6" applyFont="1" applyFill="1" applyBorder="1" applyAlignment="1" applyProtection="1">
      <alignment horizontal="center" vertical="center"/>
      <protection hidden="1"/>
    </xf>
    <xf numFmtId="0" fontId="55" fillId="13" borderId="28" xfId="6" applyFont="1" applyFill="1" applyBorder="1" applyAlignment="1" applyProtection="1">
      <alignment horizontal="center" vertical="center" shrinkToFit="1"/>
      <protection hidden="1"/>
    </xf>
    <xf numFmtId="0" fontId="55" fillId="13" borderId="29" xfId="6" applyFont="1" applyFill="1" applyBorder="1" applyAlignment="1" applyProtection="1">
      <alignment horizontal="center" vertical="center" shrinkToFit="1"/>
      <protection hidden="1"/>
    </xf>
    <xf numFmtId="0" fontId="9" fillId="14" borderId="55" xfId="0" applyFont="1" applyFill="1" applyBorder="1" applyAlignment="1" applyProtection="1">
      <alignment horizontal="left" vertical="top" wrapText="1"/>
      <protection locked="0"/>
    </xf>
    <xf numFmtId="0" fontId="9" fillId="14" borderId="56" xfId="0" applyFont="1" applyFill="1" applyBorder="1" applyAlignment="1" applyProtection="1">
      <alignment horizontal="left" vertical="top" wrapText="1"/>
      <protection locked="0"/>
    </xf>
    <xf numFmtId="0" fontId="9" fillId="14" borderId="11" xfId="0" applyFont="1" applyFill="1" applyBorder="1" applyAlignment="1" applyProtection="1">
      <alignment horizontal="left" vertical="top" wrapText="1"/>
      <protection locked="0"/>
    </xf>
    <xf numFmtId="0" fontId="50" fillId="7" borderId="9" xfId="6" applyFont="1" applyFill="1" applyBorder="1" applyAlignment="1" applyProtection="1">
      <alignment horizontal="left" vertical="top" shrinkToFit="1"/>
      <protection hidden="1"/>
    </xf>
    <xf numFmtId="0" fontId="62" fillId="0" borderId="28" xfId="0" applyFont="1" applyBorder="1" applyAlignment="1" applyProtection="1">
      <alignment horizontal="center" vertical="center" wrapText="1"/>
      <protection hidden="1"/>
    </xf>
    <xf numFmtId="0" fontId="62" fillId="0" borderId="18" xfId="0" applyFont="1" applyBorder="1" applyAlignment="1" applyProtection="1">
      <alignment horizontal="center" vertical="center" wrapText="1"/>
      <protection hidden="1"/>
    </xf>
    <xf numFmtId="0" fontId="44" fillId="0" borderId="79" xfId="0" applyFont="1" applyBorder="1" applyAlignment="1" applyProtection="1">
      <alignment horizontal="center" vertical="center" wrapText="1" shrinkToFit="1"/>
      <protection hidden="1"/>
    </xf>
    <xf numFmtId="0" fontId="44" fillId="0" borderId="75" xfId="0" applyFont="1" applyBorder="1" applyAlignment="1" applyProtection="1">
      <alignment horizontal="center" vertical="center" wrapText="1" shrinkToFit="1"/>
      <protection hidden="1"/>
    </xf>
    <xf numFmtId="0" fontId="44" fillId="0" borderId="76" xfId="0" applyFont="1" applyBorder="1" applyAlignment="1" applyProtection="1">
      <alignment horizontal="center" vertical="center" wrapText="1" shrinkToFit="1"/>
      <protection hidden="1"/>
    </xf>
    <xf numFmtId="0" fontId="44" fillId="0" borderId="79" xfId="0" applyFont="1" applyBorder="1" applyAlignment="1" applyProtection="1">
      <alignment horizontal="center" vertical="center" shrinkToFit="1"/>
      <protection hidden="1"/>
    </xf>
    <xf numFmtId="0" fontId="44" fillId="0" borderId="76" xfId="0" applyFont="1" applyBorder="1" applyAlignment="1" applyProtection="1">
      <alignment horizontal="center" vertical="center" shrinkToFit="1"/>
      <protection hidden="1"/>
    </xf>
    <xf numFmtId="0" fontId="44" fillId="0" borderId="20" xfId="0" applyFont="1" applyBorder="1" applyAlignment="1" applyProtection="1">
      <alignment horizontal="center" vertical="center"/>
      <protection hidden="1"/>
    </xf>
    <xf numFmtId="0" fontId="44" fillId="0" borderId="75" xfId="6" applyFont="1" applyBorder="1" applyAlignment="1" applyProtection="1">
      <alignment horizontal="center" vertical="center"/>
      <protection hidden="1"/>
    </xf>
    <xf numFmtId="0" fontId="44" fillId="0" borderId="53" xfId="0" applyFont="1" applyBorder="1" applyAlignment="1" applyProtection="1">
      <alignment horizontal="center" vertical="center" wrapText="1" shrinkToFit="1"/>
      <protection hidden="1"/>
    </xf>
    <xf numFmtId="0" fontId="44" fillId="0" borderId="44" xfId="0" applyFont="1" applyBorder="1" applyAlignment="1" applyProtection="1">
      <alignment horizontal="center" vertical="center" wrapText="1" shrinkToFit="1"/>
      <protection hidden="1"/>
    </xf>
    <xf numFmtId="0" fontId="44" fillId="0" borderId="54" xfId="0" applyFont="1" applyBorder="1" applyAlignment="1" applyProtection="1">
      <alignment horizontal="center" vertical="center" wrapText="1" shrinkToFit="1"/>
      <protection hidden="1"/>
    </xf>
    <xf numFmtId="0" fontId="96" fillId="0" borderId="0" xfId="6" applyFont="1" applyAlignment="1" applyProtection="1">
      <alignment horizontal="center" vertical="center" wrapText="1"/>
      <protection hidden="1"/>
    </xf>
    <xf numFmtId="0" fontId="96" fillId="0" borderId="3" xfId="6" applyFont="1" applyBorder="1" applyAlignment="1" applyProtection="1">
      <alignment horizontal="center" vertical="center" wrapText="1"/>
      <protection hidden="1"/>
    </xf>
    <xf numFmtId="0" fontId="47" fillId="0" borderId="0" xfId="6" applyFont="1" applyAlignment="1" applyProtection="1">
      <alignment horizontal="left" vertical="center" wrapText="1"/>
      <protection hidden="1"/>
    </xf>
    <xf numFmtId="0" fontId="44" fillId="0" borderId="43" xfId="6" applyFont="1" applyBorder="1" applyAlignment="1" applyProtection="1">
      <alignment horizontal="center" vertical="center" wrapText="1"/>
      <protection hidden="1"/>
    </xf>
    <xf numFmtId="0" fontId="44" fillId="0" borderId="78" xfId="6" applyFont="1" applyBorder="1" applyAlignment="1" applyProtection="1">
      <alignment horizontal="center" vertical="center" wrapText="1"/>
      <protection hidden="1"/>
    </xf>
    <xf numFmtId="0" fontId="9" fillId="14" borderId="55" xfId="6" applyFont="1" applyFill="1" applyBorder="1" applyAlignment="1" applyProtection="1">
      <alignment horizontal="left" vertical="top"/>
      <protection locked="0"/>
    </xf>
    <xf numFmtId="0" fontId="9" fillId="14" borderId="56" xfId="6" applyFont="1" applyFill="1" applyBorder="1" applyAlignment="1" applyProtection="1">
      <alignment horizontal="left" vertical="top"/>
      <protection locked="0"/>
    </xf>
    <xf numFmtId="0" fontId="9" fillId="14" borderId="11" xfId="6" applyFont="1" applyFill="1" applyBorder="1" applyAlignment="1" applyProtection="1">
      <alignment horizontal="left" vertical="top"/>
      <protection locked="0"/>
    </xf>
    <xf numFmtId="0" fontId="22" fillId="7" borderId="90" xfId="6" applyFont="1" applyFill="1" applyBorder="1" applyAlignment="1" applyProtection="1">
      <alignment horizontal="center"/>
      <protection hidden="1"/>
    </xf>
    <xf numFmtId="0" fontId="60" fillId="13" borderId="52" xfId="0" applyFont="1" applyFill="1" applyBorder="1" applyAlignment="1" applyProtection="1">
      <alignment horizontal="center" vertical="center"/>
      <protection hidden="1"/>
    </xf>
    <xf numFmtId="0" fontId="60" fillId="13" borderId="0" xfId="0" applyFont="1" applyFill="1" applyAlignment="1" applyProtection="1">
      <alignment horizontal="center" vertical="center"/>
      <protection hidden="1"/>
    </xf>
    <xf numFmtId="0" fontId="60" fillId="13" borderId="3" xfId="0" applyFont="1" applyFill="1" applyBorder="1" applyAlignment="1" applyProtection="1">
      <alignment horizontal="center" vertical="center"/>
      <protection hidden="1"/>
    </xf>
    <xf numFmtId="0" fontId="54" fillId="14" borderId="18" xfId="0" applyFont="1" applyFill="1" applyBorder="1" applyAlignment="1" applyProtection="1">
      <alignment horizontal="left" vertical="top" wrapText="1"/>
      <protection locked="0"/>
    </xf>
    <xf numFmtId="0" fontId="54" fillId="14" borderId="21" xfId="0" applyFont="1" applyFill="1" applyBorder="1" applyAlignment="1" applyProtection="1">
      <alignment horizontal="left" vertical="top" wrapText="1"/>
      <protection locked="0"/>
    </xf>
    <xf numFmtId="0" fontId="54" fillId="14" borderId="47" xfId="0" applyFont="1" applyFill="1" applyBorder="1" applyAlignment="1" applyProtection="1">
      <alignment horizontal="left" vertical="top" wrapText="1"/>
      <protection locked="0"/>
    </xf>
    <xf numFmtId="0" fontId="9" fillId="0" borderId="39" xfId="0" applyFont="1" applyBorder="1" applyAlignment="1" applyProtection="1">
      <alignment horizontal="center"/>
      <protection hidden="1"/>
    </xf>
    <xf numFmtId="0" fontId="9" fillId="0" borderId="56" xfId="0" applyFont="1" applyBorder="1" applyAlignment="1" applyProtection="1">
      <alignment horizontal="center"/>
      <protection hidden="1"/>
    </xf>
    <xf numFmtId="0" fontId="9" fillId="0" borderId="11" xfId="0" applyFont="1" applyBorder="1" applyAlignment="1" applyProtection="1">
      <alignment horizontal="center"/>
      <protection hidden="1"/>
    </xf>
    <xf numFmtId="0" fontId="44" fillId="13" borderId="55" xfId="6" applyFont="1" applyFill="1" applyBorder="1" applyAlignment="1" applyProtection="1">
      <alignment horizontal="center" vertical="center"/>
      <protection hidden="1"/>
    </xf>
    <xf numFmtId="0" fontId="44" fillId="13" borderId="11" xfId="6" applyFont="1" applyFill="1" applyBorder="1" applyAlignment="1" applyProtection="1">
      <alignment horizontal="center" vertical="center"/>
      <protection hidden="1"/>
    </xf>
    <xf numFmtId="0" fontId="44" fillId="13" borderId="6" xfId="6" applyFont="1" applyFill="1" applyBorder="1" applyAlignment="1" applyProtection="1">
      <alignment horizontal="center" vertical="center" wrapText="1"/>
      <protection hidden="1"/>
    </xf>
    <xf numFmtId="0" fontId="44" fillId="13" borderId="5" xfId="6" applyFont="1" applyFill="1" applyBorder="1" applyAlignment="1" applyProtection="1">
      <alignment horizontal="center" vertical="center" wrapText="1"/>
      <protection hidden="1"/>
    </xf>
    <xf numFmtId="0" fontId="44" fillId="13" borderId="1" xfId="6" applyFont="1" applyFill="1" applyBorder="1" applyAlignment="1" applyProtection="1">
      <alignment horizontal="center" vertical="center" wrapText="1"/>
      <protection hidden="1"/>
    </xf>
    <xf numFmtId="0" fontId="44" fillId="13" borderId="3" xfId="6" applyFont="1" applyFill="1" applyBorder="1" applyAlignment="1" applyProtection="1">
      <alignment horizontal="center" vertical="center" wrapText="1"/>
      <protection hidden="1"/>
    </xf>
    <xf numFmtId="0" fontId="44" fillId="13" borderId="49" xfId="6" applyFont="1" applyFill="1" applyBorder="1" applyAlignment="1" applyProtection="1">
      <alignment horizontal="center" vertical="center" wrapText="1"/>
      <protection hidden="1"/>
    </xf>
    <xf numFmtId="0" fontId="44" fillId="13" borderId="25" xfId="6" applyFont="1" applyFill="1" applyBorder="1" applyAlignment="1" applyProtection="1">
      <alignment horizontal="center" vertical="center" wrapText="1"/>
      <protection hidden="1"/>
    </xf>
    <xf numFmtId="0" fontId="55" fillId="13" borderId="57" xfId="6" applyFont="1" applyFill="1" applyBorder="1" applyAlignment="1" applyProtection="1">
      <alignment horizontal="center" vertical="center" wrapText="1"/>
      <protection hidden="1"/>
    </xf>
    <xf numFmtId="0" fontId="55" fillId="13" borderId="58" xfId="6" applyFont="1" applyFill="1" applyBorder="1" applyAlignment="1" applyProtection="1">
      <alignment horizontal="center" vertical="center" wrapText="1"/>
      <protection hidden="1"/>
    </xf>
    <xf numFmtId="0" fontId="55" fillId="13" borderId="59" xfId="6" applyFont="1" applyFill="1" applyBorder="1" applyAlignment="1" applyProtection="1">
      <alignment horizontal="center" vertical="center" wrapText="1"/>
      <protection hidden="1"/>
    </xf>
    <xf numFmtId="49" fontId="13" fillId="14" borderId="44" xfId="6" applyNumberFormat="1" applyFont="1" applyFill="1" applyBorder="1" applyAlignment="1" applyProtection="1">
      <alignment horizontal="center" vertical="center" wrapText="1" shrinkToFit="1"/>
      <protection locked="0"/>
    </xf>
    <xf numFmtId="49" fontId="13" fillId="14" borderId="54" xfId="6" applyNumberFormat="1" applyFont="1" applyFill="1" applyBorder="1" applyAlignment="1" applyProtection="1">
      <alignment horizontal="center" vertical="center" wrapText="1" shrinkToFit="1"/>
      <protection locked="0"/>
    </xf>
    <xf numFmtId="0" fontId="2" fillId="14" borderId="25" xfId="6" applyFill="1" applyBorder="1" applyAlignment="1" applyProtection="1">
      <alignment horizontal="center" vertical="center" wrapText="1"/>
      <protection locked="0"/>
    </xf>
    <xf numFmtId="0" fontId="2" fillId="14" borderId="8" xfId="6" applyFill="1" applyBorder="1" applyAlignment="1" applyProtection="1">
      <alignment horizontal="center" vertical="center" wrapText="1" shrinkToFit="1"/>
      <protection locked="0"/>
    </xf>
    <xf numFmtId="0" fontId="2" fillId="14" borderId="4" xfId="6" applyFill="1" applyBorder="1" applyAlignment="1" applyProtection="1">
      <alignment horizontal="center" vertical="center" wrapText="1" shrinkToFit="1"/>
      <protection locked="0"/>
    </xf>
    <xf numFmtId="0" fontId="37" fillId="7" borderId="0" xfId="0" applyFont="1" applyFill="1" applyAlignment="1" applyProtection="1">
      <alignment horizontal="left" vertical="center" wrapText="1"/>
      <protection hidden="1"/>
    </xf>
    <xf numFmtId="0" fontId="25" fillId="7" borderId="0" xfId="0" applyFont="1" applyFill="1" applyAlignment="1" applyProtection="1">
      <alignment horizontal="left" vertical="center"/>
      <protection hidden="1"/>
    </xf>
    <xf numFmtId="0" fontId="28" fillId="0" borderId="0" xfId="6" applyFont="1" applyAlignment="1" applyProtection="1">
      <alignment horizontal="left" vertical="center" wrapText="1"/>
      <protection hidden="1"/>
    </xf>
    <xf numFmtId="0" fontId="28" fillId="0" borderId="3" xfId="6" applyFont="1" applyBorder="1" applyAlignment="1" applyProtection="1">
      <alignment horizontal="left" vertical="center" wrapText="1"/>
      <protection hidden="1"/>
    </xf>
    <xf numFmtId="0" fontId="44" fillId="13" borderId="56" xfId="0" applyFont="1" applyFill="1" applyBorder="1" applyAlignment="1" applyProtection="1">
      <alignment horizontal="right" vertical="center"/>
      <protection hidden="1"/>
    </xf>
    <xf numFmtId="0" fontId="44" fillId="13" borderId="80" xfId="0" applyFont="1" applyFill="1" applyBorder="1" applyAlignment="1" applyProtection="1">
      <alignment horizontal="right" vertical="center"/>
      <protection hidden="1"/>
    </xf>
    <xf numFmtId="0" fontId="73" fillId="0" borderId="0" xfId="0" applyFont="1" applyAlignment="1">
      <alignment horizontal="left" vertical="top" wrapText="1"/>
    </xf>
    <xf numFmtId="0" fontId="112" fillId="0" borderId="0" xfId="0" applyFont="1" applyAlignment="1">
      <alignment horizontal="left" vertical="top" wrapText="1"/>
    </xf>
    <xf numFmtId="0" fontId="9" fillId="13" borderId="15" xfId="0" applyFont="1" applyFill="1" applyBorder="1" applyAlignment="1">
      <alignment horizontal="center" vertical="center" wrapText="1"/>
    </xf>
    <xf numFmtId="0" fontId="67" fillId="7" borderId="42" xfId="0" applyFont="1" applyFill="1" applyBorder="1" applyAlignment="1">
      <alignment horizontal="center" vertical="center" wrapText="1"/>
    </xf>
    <xf numFmtId="0" fontId="73" fillId="0" borderId="15" xfId="0" applyFont="1" applyBorder="1" applyAlignment="1">
      <alignment horizontal="left" vertical="center" wrapText="1" shrinkToFit="1"/>
    </xf>
    <xf numFmtId="0" fontId="73" fillId="0" borderId="24" xfId="0" applyFont="1" applyBorder="1" applyAlignment="1">
      <alignment horizontal="left" vertical="center" wrapText="1" shrinkToFit="1"/>
    </xf>
    <xf numFmtId="0" fontId="73" fillId="0" borderId="0" xfId="0" applyFont="1" applyAlignment="1">
      <alignment vertical="top" wrapText="1"/>
    </xf>
    <xf numFmtId="0" fontId="74" fillId="0" borderId="0" xfId="0" applyFont="1" applyAlignment="1">
      <alignment horizontal="left" vertical="top" wrapText="1"/>
    </xf>
    <xf numFmtId="0" fontId="101" fillId="0" borderId="0" xfId="0" applyFont="1" applyAlignment="1">
      <alignment vertical="top" wrapText="1"/>
    </xf>
    <xf numFmtId="0" fontId="75" fillId="0" borderId="0" xfId="0" applyFont="1" applyAlignment="1">
      <alignment horizontal="left" vertical="top" wrapText="1"/>
    </xf>
    <xf numFmtId="0" fontId="72" fillId="0" borderId="0" xfId="13" applyFont="1" applyAlignment="1" applyProtection="1">
      <alignment horizontal="left" vertical="top" wrapText="1"/>
    </xf>
    <xf numFmtId="0" fontId="74" fillId="0" borderId="0" xfId="0" applyFont="1" applyAlignment="1">
      <alignment horizontal="left" vertical="top"/>
    </xf>
    <xf numFmtId="0" fontId="108" fillId="0" borderId="0" xfId="0" applyFont="1" applyAlignment="1">
      <alignment horizontal="left" vertical="top" wrapText="1"/>
    </xf>
    <xf numFmtId="0" fontId="84" fillId="0" borderId="15" xfId="0" applyFont="1" applyBorder="1" applyAlignment="1">
      <alignment horizontal="center" vertical="center" wrapText="1"/>
    </xf>
    <xf numFmtId="0" fontId="117" fillId="13" borderId="23" xfId="0" applyFont="1" applyFill="1" applyBorder="1" applyAlignment="1">
      <alignment horizontal="center" vertical="center" wrapText="1"/>
    </xf>
    <xf numFmtId="0" fontId="117" fillId="13" borderId="35" xfId="0" applyFont="1" applyFill="1" applyBorder="1" applyAlignment="1">
      <alignment horizontal="center" vertical="center" wrapText="1"/>
    </xf>
    <xf numFmtId="168" fontId="70" fillId="19" borderId="26" xfId="0" applyNumberFormat="1" applyFont="1" applyFill="1" applyBorder="1" applyAlignment="1">
      <alignment horizontal="center" vertical="center" wrapText="1" shrinkToFit="1"/>
    </xf>
    <xf numFmtId="0" fontId="94" fillId="13" borderId="15" xfId="0" applyFont="1" applyFill="1" applyBorder="1" applyAlignment="1">
      <alignment horizontal="center" vertical="center" wrapText="1"/>
    </xf>
    <xf numFmtId="0" fontId="37" fillId="13" borderId="15" xfId="0" applyFont="1" applyFill="1" applyBorder="1" applyAlignment="1">
      <alignment horizontal="center" vertical="center" wrapText="1"/>
    </xf>
    <xf numFmtId="0" fontId="95" fillId="13" borderId="15" xfId="0" applyFont="1" applyFill="1" applyBorder="1" applyAlignment="1">
      <alignment horizontal="center" vertical="center" wrapText="1"/>
    </xf>
    <xf numFmtId="0" fontId="9" fillId="14" borderId="15" xfId="0" applyFont="1" applyFill="1" applyBorder="1" applyAlignment="1">
      <alignment horizontal="center" vertical="center" shrinkToFit="1"/>
    </xf>
    <xf numFmtId="0" fontId="72" fillId="0" borderId="0" xfId="13" applyFont="1" applyAlignment="1">
      <alignment horizontal="left" vertical="top" wrapText="1"/>
    </xf>
    <xf numFmtId="0" fontId="121" fillId="0" borderId="0" xfId="0" applyFont="1" applyAlignment="1">
      <alignment horizontal="left" vertical="top" wrapText="1"/>
    </xf>
    <xf numFmtId="0" fontId="99" fillId="0" borderId="0" xfId="0" applyFont="1" applyAlignment="1">
      <alignment vertical="top" wrapText="1"/>
    </xf>
  </cellXfs>
  <cellStyles count="14">
    <cellStyle name="20% - Accent4 2" xfId="1" xr:uid="{1612F029-1307-43B9-859C-61B550CD16F1}"/>
    <cellStyle name="20% - Accent5" xfId="2" builtinId="46"/>
    <cellStyle name="20% - Accent5 2" xfId="3" xr:uid="{F2998011-3881-4FB6-8F11-6EC7D3138E64}"/>
    <cellStyle name="20% - Accent6" xfId="4" builtinId="50"/>
    <cellStyle name="60% - Accent4 2" xfId="5" xr:uid="{9E437AEF-03A3-4A02-90AC-3D52BC8860B7}"/>
    <cellStyle name="Heading 2 2" xfId="11" xr:uid="{702033FA-B78E-4BFB-B7F4-F94FF1D079F2}"/>
    <cellStyle name="Hyperlink" xfId="13" builtinId="8"/>
    <cellStyle name="Normal" xfId="0" builtinId="0"/>
    <cellStyle name="Normal 2" xfId="6" xr:uid="{54AEBFAA-A424-49E4-ABBA-6095BEC42BD6}"/>
    <cellStyle name="Normal 3" xfId="7" xr:uid="{0A85AE1F-F00C-451A-BF70-6D606EE0E1D0}"/>
    <cellStyle name="Normal 4" xfId="8" xr:uid="{E6461427-8E1B-466B-8376-A095C2D92D74}"/>
    <cellStyle name="Note 2" xfId="9" xr:uid="{68823177-43E1-4B98-9EC3-446C22B43831}"/>
    <cellStyle name="Percent" xfId="10" builtinId="5"/>
    <cellStyle name="Title 2" xfId="12" xr:uid="{2840A377-F945-4070-9765-3C0859311252}"/>
  </cellStyles>
  <dxfs count="77">
    <dxf>
      <font>
        <color theme="8" tint="-0.24994659260841701"/>
      </font>
    </dxf>
    <dxf>
      <font>
        <b val="0"/>
        <i val="0"/>
        <color rgb="FFC00000"/>
      </font>
      <fill>
        <patternFill>
          <bgColor rgb="FFFFC7CE"/>
        </patternFill>
      </fill>
    </dxf>
    <dxf>
      <font>
        <color theme="8" tint="-0.24994659260841701"/>
      </font>
    </dxf>
    <dxf>
      <font>
        <b/>
        <i val="0"/>
        <color rgb="FFFF0000"/>
      </font>
      <fill>
        <patternFill>
          <bgColor theme="0" tint="-4.9989318521683403E-2"/>
        </patternFill>
      </fill>
      <border>
        <left/>
        <right/>
        <top/>
        <bottom/>
      </border>
    </dxf>
    <dxf>
      <font>
        <color rgb="FF9C0006"/>
      </font>
      <fill>
        <patternFill>
          <bgColor rgb="FFFFC7CE"/>
        </patternFill>
      </fill>
    </dxf>
    <dxf>
      <font>
        <b/>
        <i val="0"/>
        <color rgb="FFFF0000"/>
      </font>
      <fill>
        <patternFill>
          <bgColor theme="0" tint="-4.9989318521683403E-2"/>
        </patternFill>
      </fill>
      <border>
        <left style="thin">
          <color auto="1"/>
        </left>
        <right/>
        <top/>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val="0"/>
        <i val="0"/>
        <color rgb="FFC00000"/>
      </font>
      <fill>
        <patternFill>
          <bgColor rgb="FFFFC7CE"/>
        </patternFill>
      </fill>
    </dxf>
    <dxf>
      <font>
        <b val="0"/>
        <i val="0"/>
        <color rgb="FFC00000"/>
      </font>
      <fill>
        <patternFill>
          <bgColor rgb="FFFFC7CE"/>
        </patternFill>
      </fill>
    </dxf>
    <dxf>
      <border>
        <left style="thin">
          <color rgb="FFFF0000"/>
        </left>
        <right style="thin">
          <color rgb="FFFF0000"/>
        </right>
        <top style="thin">
          <color rgb="FFFF0000"/>
        </top>
        <bottom style="thin">
          <color rgb="FFFF0000"/>
        </bottom>
      </border>
    </dxf>
    <dxf>
      <font>
        <b/>
        <i val="0"/>
        <color rgb="FFFF3300"/>
      </font>
    </dxf>
    <dxf>
      <font>
        <b/>
        <i val="0"/>
        <color rgb="FFFF0000"/>
      </font>
    </dxf>
    <dxf>
      <font>
        <b/>
        <i val="0"/>
        <color rgb="FFFF0000"/>
      </font>
      <fill>
        <patternFill>
          <bgColor theme="0" tint="-4.9989318521683403E-2"/>
        </patternFill>
      </fill>
      <border>
        <left/>
        <right/>
        <top/>
        <bottom/>
      </border>
    </dxf>
    <dxf>
      <font>
        <b/>
        <i val="0"/>
        <color rgb="FFFF0000"/>
      </font>
      <fill>
        <patternFill>
          <bgColor theme="0" tint="-4.9989318521683403E-2"/>
        </patternFill>
      </fill>
      <border>
        <left style="hair">
          <color indexed="64"/>
        </left>
        <right style="thin">
          <color indexed="64"/>
        </right>
        <top style="hair">
          <color indexed="64"/>
        </top>
        <bottom style="thin">
          <color indexed="64"/>
        </bottom>
      </border>
    </dxf>
    <dxf>
      <font>
        <b/>
        <i val="0"/>
        <color rgb="FFFF0000"/>
      </font>
      <fill>
        <patternFill>
          <bgColor theme="0" tint="-4.9989318521683403E-2"/>
        </patternFill>
      </fill>
      <border>
        <left style="hair">
          <color indexed="64"/>
        </left>
        <right style="thin">
          <color indexed="64"/>
        </right>
        <top style="hair">
          <color indexed="64"/>
        </top>
        <bottom style="hair">
          <color indexed="64"/>
        </bottom>
      </border>
    </dxf>
    <dxf>
      <font>
        <color rgb="FF9C0006"/>
      </font>
      <fill>
        <patternFill>
          <bgColor rgb="FFFFC7CE"/>
        </patternFill>
      </fill>
    </dxf>
    <dxf>
      <font>
        <color rgb="FF9C0006"/>
      </font>
      <fill>
        <patternFill>
          <bgColor rgb="FFFFC7CE"/>
        </patternFill>
      </fill>
    </dxf>
    <dxf>
      <font>
        <color theme="8" tint="-0.24994659260841701"/>
      </font>
    </dxf>
    <dxf>
      <border>
        <left style="thin">
          <color rgb="FFFF0000"/>
        </left>
        <right style="thin">
          <color rgb="FFFF0000"/>
        </right>
        <top style="thin">
          <color rgb="FFFF0000"/>
        </top>
        <bottom style="thin">
          <color rgb="FFFF0000"/>
        </bottom>
        <vertical/>
        <horizontal/>
      </border>
    </dxf>
    <dxf>
      <font>
        <b/>
        <i val="0"/>
        <color rgb="FFFF0000"/>
      </font>
      <fill>
        <patternFill>
          <bgColor theme="0" tint="-4.9989318521683403E-2"/>
        </patternFill>
      </fill>
      <border>
        <left style="thin">
          <color indexed="64"/>
        </left>
        <right style="hair">
          <color indexed="64"/>
        </right>
        <top style="hair">
          <color indexed="64"/>
        </top>
        <bottom style="thin">
          <color indexed="64"/>
        </bottom>
      </border>
    </dxf>
    <dxf>
      <font>
        <color rgb="FF9C0006"/>
      </font>
      <fill>
        <patternFill>
          <bgColor rgb="FFFFC7CE"/>
        </patternFill>
      </fill>
    </dxf>
    <dxf>
      <font>
        <b/>
        <i val="0"/>
        <color rgb="FFFF0000"/>
      </font>
      <fill>
        <patternFill>
          <bgColor theme="0" tint="-4.9989318521683403E-2"/>
        </patternFill>
      </fill>
      <border>
        <left style="thin">
          <color indexed="64"/>
        </left>
        <right style="hair">
          <color indexed="64"/>
        </right>
        <top style="hair">
          <color indexed="64"/>
        </top>
        <bottom style="hair">
          <color indexed="64"/>
        </bottom>
      </border>
    </dxf>
    <dxf>
      <font>
        <b/>
        <i val="0"/>
        <color rgb="FFFF0000"/>
      </font>
      <fill>
        <patternFill>
          <bgColor theme="0" tint="-4.9989318521683403E-2"/>
        </patternFill>
      </fill>
      <border>
        <left style="thin">
          <color auto="1"/>
        </left>
        <right/>
        <top/>
        <bottom/>
      </border>
    </dxf>
    <dxf>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val="0"/>
        <i val="0"/>
        <color rgb="FFC00000"/>
      </font>
      <fill>
        <patternFill>
          <bgColor rgb="FFFFC7CE"/>
        </patternFill>
      </fill>
    </dxf>
    <dxf>
      <font>
        <b val="0"/>
        <i val="0"/>
        <color rgb="FFC00000"/>
      </font>
      <fill>
        <patternFill>
          <bgColor rgb="FFFFC7CE"/>
        </patternFill>
      </fill>
    </dxf>
    <dxf>
      <border>
        <left style="thin">
          <color rgb="FFFF0000"/>
        </left>
        <right style="thin">
          <color rgb="FFFF0000"/>
        </right>
        <top style="thin">
          <color rgb="FFFF0000"/>
        </top>
        <bottom style="thin">
          <color rgb="FFFF0000"/>
        </bottom>
      </border>
    </dxf>
    <dxf>
      <font>
        <b/>
        <i val="0"/>
        <color rgb="FFFF0000"/>
      </font>
    </dxf>
    <dxf>
      <font>
        <b/>
        <i val="0"/>
        <color rgb="FFFF0000"/>
      </font>
      <fill>
        <patternFill>
          <bgColor theme="0" tint="-4.9989318521683403E-2"/>
        </patternFill>
      </fill>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i val="0"/>
        <strike val="0"/>
        <color rgb="FFFF0000"/>
      </font>
      <fill>
        <patternFill>
          <bgColor theme="0" tint="-4.9989318521683403E-2"/>
        </patternFill>
      </fill>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i val="0"/>
        <color rgb="FFFF0000"/>
      </font>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vertical/>
        <horizontal/>
      </border>
    </dxf>
    <dxf>
      <font>
        <b/>
        <i val="0"/>
        <color rgb="FFFF0000"/>
      </font>
      <fill>
        <patternFill>
          <bgColor theme="0" tint="-4.9989318521683403E-2"/>
        </patternFill>
      </fill>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font>
        <b/>
        <i val="0"/>
        <color rgb="FFFF0000"/>
      </font>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ont>
        <b val="0"/>
        <i val="0"/>
        <color rgb="FFC00000"/>
      </font>
      <fill>
        <patternFill>
          <bgColor rgb="FFFFC7CE"/>
        </patternFill>
      </fill>
    </dxf>
    <dxf>
      <font>
        <b val="0"/>
        <i val="0"/>
        <color rgb="FFC00000"/>
      </font>
      <fill>
        <patternFill>
          <bgColor rgb="FFFFC7CE"/>
        </patternFill>
      </fill>
    </dxf>
    <dxf>
      <border>
        <left style="thin">
          <color rgb="FFFF0000"/>
        </left>
        <right style="thin">
          <color rgb="FFFF0000"/>
        </right>
        <top style="thin">
          <color rgb="FFFF0000"/>
        </top>
        <bottom style="thin">
          <color rgb="FFFF0000"/>
        </bottom>
      </border>
    </dxf>
    <dxf>
      <font>
        <b/>
        <i val="0"/>
        <color rgb="FFFF0000"/>
      </font>
    </dxf>
    <dxf>
      <font>
        <b/>
        <i val="0"/>
        <color rgb="FFFF0000"/>
      </font>
    </dxf>
    <dxf>
      <font>
        <b/>
        <i val="0"/>
        <color rgb="FF00B050"/>
      </font>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font>
        <b val="0"/>
        <i val="0"/>
        <color rgb="FFC00000"/>
      </font>
      <fill>
        <patternFill>
          <bgColor rgb="FFFFC7CE"/>
        </patternFill>
      </fill>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font>
        <b val="0"/>
        <i val="0"/>
        <color rgb="FFC00000"/>
      </font>
      <fill>
        <patternFill>
          <bgColor rgb="FFFFC7CE"/>
        </patternFill>
      </fill>
    </dxf>
    <dxf>
      <font>
        <b val="0"/>
        <i val="0"/>
        <color rgb="FFC00000"/>
      </font>
      <fill>
        <patternFill>
          <bgColor rgb="FFFFC7CE"/>
        </patternFill>
      </fill>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vertical/>
        <horizontal/>
      </border>
    </dxf>
    <dxf>
      <font>
        <b/>
        <i val="0"/>
        <strike val="0"/>
        <color rgb="FFFF0000"/>
      </font>
      <fill>
        <patternFill>
          <bgColor theme="0" tint="-4.9989318521683403E-2"/>
        </patternFill>
      </fill>
      <border>
        <left/>
        <right/>
        <top style="thin">
          <color indexed="64"/>
        </top>
        <bottom/>
      </border>
    </dxf>
    <dxf>
      <font>
        <b/>
        <i val="0"/>
        <color rgb="FFFF0000"/>
      </font>
      <fill>
        <patternFill>
          <bgColor theme="0" tint="-4.9989318521683403E-2"/>
        </patternFill>
      </fill>
    </dxf>
    <dxf>
      <font>
        <b/>
        <i val="0"/>
        <color rgb="FFFF0000"/>
      </font>
      <fill>
        <patternFill>
          <bgColor theme="0" tint="-4.9989318521683403E-2"/>
        </patternFill>
      </fill>
    </dxf>
    <dxf>
      <font>
        <b/>
        <i val="0"/>
        <color rgb="FFFF0000"/>
      </font>
    </dxf>
    <dxf>
      <font>
        <b/>
        <i val="0"/>
        <color rgb="FFFF0000"/>
      </font>
    </dxf>
  </dxfs>
  <tableStyles count="0" defaultTableStyle="TableStyleMedium2" defaultPivotStyle="PivotStyleLight16"/>
  <colors>
    <mruColors>
      <color rgb="FFD9D9D9"/>
      <color rgb="FFFF3300"/>
      <color rgb="FF467886"/>
      <color rgb="FFFFCCFF"/>
      <color rgb="FFF7F7F7"/>
      <color rgb="FFE9EEF3"/>
      <color rgb="FFFDFDFF"/>
      <color rgb="FFFDFDFD"/>
      <color rgb="FFFFFFFF"/>
      <color rgb="FFFBF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Before_you_start"/><Relationship Id="rId3" Type="http://schemas.openxmlformats.org/officeDocument/2006/relationships/image" Target="../media/image2.png"/><Relationship Id="rId7" Type="http://schemas.openxmlformats.org/officeDocument/2006/relationships/hyperlink" Target="#Sec_1"/><Relationship Id="rId2" Type="http://schemas.openxmlformats.org/officeDocument/2006/relationships/hyperlink" Target="https://latlit.eu/how-to-implement/reporting/" TargetMode="External"/><Relationship Id="rId1" Type="http://schemas.openxmlformats.org/officeDocument/2006/relationships/image" Target="../media/image1.png"/><Relationship Id="rId6" Type="http://schemas.openxmlformats.org/officeDocument/2006/relationships/hyperlink" Target="#Entering_data"/><Relationship Id="rId11" Type="http://schemas.openxmlformats.org/officeDocument/2006/relationships/image" Target="../media/image4.png"/><Relationship Id="rId5" Type="http://schemas.openxmlformats.org/officeDocument/2006/relationships/hyperlink" Target="#How_to_fill_in_the_form"/><Relationship Id="rId10" Type="http://schemas.openxmlformats.org/officeDocument/2006/relationships/hyperlink" Target="#Purpose_of_the_form"/><Relationship Id="rId4" Type="http://schemas.openxmlformats.org/officeDocument/2006/relationships/image" Target="../media/image3.svg"/><Relationship Id="rId9" Type="http://schemas.openxmlformats.org/officeDocument/2006/relationships/hyperlink" Target="#Colour_coding"/></Relationships>
</file>

<file path=xl/drawings/_rels/drawing2.xml.rels><?xml version="1.0" encoding="UTF-8" standalone="yes"?>
<Relationships xmlns="http://schemas.openxmlformats.org/package/2006/relationships"><Relationship Id="rId8" Type="http://schemas.openxmlformats.org/officeDocument/2006/relationships/hyperlink" Target="#Before_you_start"/><Relationship Id="rId3" Type="http://schemas.openxmlformats.org/officeDocument/2006/relationships/hyperlink" Target="#Sec_2"/><Relationship Id="rId7" Type="http://schemas.openxmlformats.org/officeDocument/2006/relationships/hyperlink" Target="#Sec_7"/><Relationship Id="rId12" Type="http://schemas.openxmlformats.org/officeDocument/2006/relationships/hyperlink" Target="#Sec_1"/><Relationship Id="rId2" Type="http://schemas.openxmlformats.org/officeDocument/2006/relationships/hyperlink" Target="#Sec_3"/><Relationship Id="rId1" Type="http://schemas.openxmlformats.org/officeDocument/2006/relationships/image" Target="../media/image1.png"/><Relationship Id="rId6" Type="http://schemas.openxmlformats.org/officeDocument/2006/relationships/hyperlink" Target="#Sec_6"/><Relationship Id="rId11" Type="http://schemas.openxmlformats.org/officeDocument/2006/relationships/image" Target="../media/image6.svg"/><Relationship Id="rId5" Type="http://schemas.openxmlformats.org/officeDocument/2006/relationships/hyperlink" Target="#Sec_5"/><Relationship Id="rId10" Type="http://schemas.openxmlformats.org/officeDocument/2006/relationships/image" Target="../media/image5.png"/><Relationship Id="rId4" Type="http://schemas.openxmlformats.org/officeDocument/2006/relationships/hyperlink" Target="#Sec_4"/><Relationship Id="rId9" Type="http://schemas.openxmlformats.org/officeDocument/2006/relationships/hyperlink" Target="https://latlit.eu/how-to-implement/reporti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90337</xdr:colOff>
      <xdr:row>2</xdr:row>
      <xdr:rowOff>20492</xdr:rowOff>
    </xdr:from>
    <xdr:to>
      <xdr:col>5</xdr:col>
      <xdr:colOff>77059</xdr:colOff>
      <xdr:row>3</xdr:row>
      <xdr:rowOff>379711</xdr:rowOff>
    </xdr:to>
    <xdr:pic>
      <xdr:nvPicPr>
        <xdr:cNvPr id="3" name="Picture 5">
          <a:extLst>
            <a:ext uri="{FF2B5EF4-FFF2-40B4-BE49-F238E27FC236}">
              <a16:creationId xmlns:a16="http://schemas.microsoft.com/office/drawing/2014/main" id="{7C3047A7-B1EE-4B07-BED5-D9D859747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37" y="345048"/>
          <a:ext cx="1800000" cy="521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60613</xdr:colOff>
      <xdr:row>54</xdr:row>
      <xdr:rowOff>93689</xdr:rowOff>
    </xdr:from>
    <xdr:to>
      <xdr:col>4</xdr:col>
      <xdr:colOff>541769</xdr:colOff>
      <xdr:row>54</xdr:row>
      <xdr:rowOff>345689</xdr:rowOff>
    </xdr:to>
    <xdr:sp macro="" textlink="">
      <xdr:nvSpPr>
        <xdr:cNvPr id="16" name="Rectangle 15">
          <a:extLst>
            <a:ext uri="{FF2B5EF4-FFF2-40B4-BE49-F238E27FC236}">
              <a16:creationId xmlns:a16="http://schemas.microsoft.com/office/drawing/2014/main" id="{491A901D-0498-486F-5CEB-EDE022143EBB}"/>
            </a:ext>
          </a:extLst>
        </xdr:cNvPr>
        <xdr:cNvSpPr/>
      </xdr:nvSpPr>
      <xdr:spPr>
        <a:xfrm>
          <a:off x="1463386" y="7956144"/>
          <a:ext cx="481156" cy="252000"/>
        </a:xfrm>
        <a:prstGeom prst="rect">
          <a:avLst/>
        </a:prstGeom>
        <a:solidFill>
          <a:srgbClr val="FFFFCC"/>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lt-LT" sz="1100"/>
        </a:p>
      </xdr:txBody>
    </xdr:sp>
    <xdr:clientData/>
  </xdr:twoCellAnchor>
  <xdr:twoCellAnchor>
    <xdr:from>
      <xdr:col>2</xdr:col>
      <xdr:colOff>90454</xdr:colOff>
      <xdr:row>13</xdr:row>
      <xdr:rowOff>16124</xdr:rowOff>
    </xdr:from>
    <xdr:to>
      <xdr:col>7</xdr:col>
      <xdr:colOff>55563</xdr:colOff>
      <xdr:row>16</xdr:row>
      <xdr:rowOff>1883</xdr:rowOff>
    </xdr:to>
    <xdr:grpSp>
      <xdr:nvGrpSpPr>
        <xdr:cNvPr id="5" name="Group 4">
          <a:extLst>
            <a:ext uri="{FF2B5EF4-FFF2-40B4-BE49-F238E27FC236}">
              <a16:creationId xmlns:a16="http://schemas.microsoft.com/office/drawing/2014/main" id="{6BB52020-277F-C36F-228D-12A60F91629F}"/>
            </a:ext>
          </a:extLst>
        </xdr:cNvPr>
        <xdr:cNvGrpSpPr/>
      </xdr:nvGrpSpPr>
      <xdr:grpSpPr>
        <a:xfrm>
          <a:off x="404779" y="2654549"/>
          <a:ext cx="2594009" cy="490584"/>
          <a:chOff x="10138123" y="2060121"/>
          <a:chExt cx="3209902" cy="589418"/>
        </a:xfrm>
      </xdr:grpSpPr>
      <xdr:sp macro="" textlink="">
        <xdr:nvSpPr>
          <xdr:cNvPr id="6" name="TextBox 5">
            <a:hlinkClick xmlns:r="http://schemas.openxmlformats.org/officeDocument/2006/relationships" r:id="rId2"/>
            <a:extLst>
              <a:ext uri="{FF2B5EF4-FFF2-40B4-BE49-F238E27FC236}">
                <a16:creationId xmlns:a16="http://schemas.microsoft.com/office/drawing/2014/main" id="{332CE144-70D7-D570-E940-C1C0764A79FB}"/>
              </a:ext>
            </a:extLst>
          </xdr:cNvPr>
          <xdr:cNvSpPr txBox="1"/>
        </xdr:nvSpPr>
        <xdr:spPr bwMode="auto">
          <a:xfrm>
            <a:off x="10138123" y="2060121"/>
            <a:ext cx="3209902" cy="589418"/>
          </a:xfrm>
          <a:prstGeom prst="rect">
            <a:avLst/>
          </a:prstGeom>
          <a:solidFill>
            <a:schemeClr val="bg1"/>
          </a:solidFill>
          <a:ln w="9525" cmpd="sng">
            <a:solidFill>
              <a:srgbClr val="BFBFBF"/>
            </a:solidFill>
          </a:ln>
          <a:effectLst>
            <a:outerShdw blurRad="25400" dist="25400" dir="5400000" algn="t"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overflow" horzOverflow="overflow" wrap="square" lIns="180000" tIns="108000" rIns="0" rtlCol="0" anchor="t" anchorCtr="0">
            <a:noAutofit/>
          </a:bodyPr>
          <a:lstStyle/>
          <a:p>
            <a:pPr algn="ctr"/>
            <a:r>
              <a:rPr lang="lt-LT" sz="1000" b="0">
                <a:solidFill>
                  <a:schemeClr val="accent5">
                    <a:lumMod val="75000"/>
                  </a:schemeClr>
                </a:solidFill>
                <a:latin typeface="+mn-lt"/>
              </a:rPr>
              <a:t>To download the latest </a:t>
            </a:r>
            <a:r>
              <a:rPr lang="lt-LT" sz="1000" b="0">
                <a:solidFill>
                  <a:schemeClr val="accent5">
                    <a:lumMod val="75000"/>
                  </a:schemeClr>
                </a:solidFill>
                <a:latin typeface="+mn-lt"/>
                <a:ea typeface="+mn-ea"/>
                <a:cs typeface="+mn-cs"/>
              </a:rPr>
              <a:t>template, go to </a:t>
            </a:r>
            <a:br>
              <a:rPr lang="lt-LT" sz="1000" b="0">
                <a:solidFill>
                  <a:sysClr val="windowText" lastClr="000000"/>
                </a:solidFill>
                <a:latin typeface="+mn-lt"/>
                <a:ea typeface="+mn-ea"/>
                <a:cs typeface="+mn-cs"/>
              </a:rPr>
            </a:br>
            <a:r>
              <a:rPr lang="lt-LT" sz="800" b="0" u="sng">
                <a:solidFill>
                  <a:srgbClr val="467886"/>
                </a:solidFill>
                <a:effectLst/>
                <a:latin typeface="+mn-lt"/>
                <a:ea typeface="+mn-ea"/>
                <a:cs typeface="+mn-cs"/>
              </a:rPr>
              <a:t>latlit.eu/</a:t>
            </a:r>
            <a:r>
              <a:rPr lang="lt-LT" sz="800" b="0" u="sng">
                <a:solidFill>
                  <a:srgbClr val="467886"/>
                </a:solidFill>
                <a:latin typeface="+mn-lt"/>
                <a:ea typeface="+mn-ea"/>
                <a:cs typeface="+mn-cs"/>
              </a:rPr>
              <a:t>how-to-implement</a:t>
            </a:r>
            <a:r>
              <a:rPr lang="lt-LT" sz="800" b="0" u="sng">
                <a:solidFill>
                  <a:srgbClr val="467886"/>
                </a:solidFill>
                <a:effectLst/>
                <a:latin typeface="+mn-lt"/>
                <a:ea typeface="+mn-ea"/>
                <a:cs typeface="+mn-cs"/>
              </a:rPr>
              <a:t>/reporting</a:t>
            </a:r>
            <a:endParaRPr lang="lt-LT" sz="800" b="0" u="sng">
              <a:solidFill>
                <a:srgbClr val="467886"/>
              </a:solidFill>
              <a:effectLst/>
              <a:latin typeface="+mn-lt"/>
            </a:endParaRPr>
          </a:p>
        </xdr:txBody>
      </xdr:sp>
      <xdr:pic>
        <xdr:nvPicPr>
          <xdr:cNvPr id="7" name="Graphic 6" descr="Link outline">
            <a:extLst>
              <a:ext uri="{FF2B5EF4-FFF2-40B4-BE49-F238E27FC236}">
                <a16:creationId xmlns:a16="http://schemas.microsoft.com/office/drawing/2014/main" id="{85BAD7D9-CF3A-6A7E-6F8A-56C348F916D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294937" y="2206625"/>
            <a:ext cx="247649" cy="247649"/>
          </a:xfrm>
          <a:prstGeom prst="rect">
            <a:avLst/>
          </a:prstGeom>
        </xdr:spPr>
      </xdr:pic>
    </xdr:grpSp>
    <xdr:clientData/>
  </xdr:twoCellAnchor>
  <xdr:twoCellAnchor>
    <xdr:from>
      <xdr:col>1</xdr:col>
      <xdr:colOff>102629</xdr:colOff>
      <xdr:row>0</xdr:row>
      <xdr:rowOff>42651</xdr:rowOff>
    </xdr:from>
    <xdr:to>
      <xdr:col>2</xdr:col>
      <xdr:colOff>313958</xdr:colOff>
      <xdr:row>1</xdr:row>
      <xdr:rowOff>111333</xdr:rowOff>
    </xdr:to>
    <xdr:grpSp>
      <xdr:nvGrpSpPr>
        <xdr:cNvPr id="8" name="Group 7">
          <a:extLst>
            <a:ext uri="{FF2B5EF4-FFF2-40B4-BE49-F238E27FC236}">
              <a16:creationId xmlns:a16="http://schemas.microsoft.com/office/drawing/2014/main" id="{84BD0528-55CE-42E8-9A1E-9F6368ABD5BF}"/>
            </a:ext>
          </a:extLst>
        </xdr:cNvPr>
        <xdr:cNvGrpSpPr/>
      </xdr:nvGrpSpPr>
      <xdr:grpSpPr>
        <a:xfrm>
          <a:off x="226454" y="42651"/>
          <a:ext cx="278004" cy="240132"/>
          <a:chOff x="774673" y="254966"/>
          <a:chExt cx="402616" cy="201368"/>
        </a:xfrm>
      </xdr:grpSpPr>
      <xdr:sp macro="" textlink="">
        <xdr:nvSpPr>
          <xdr:cNvPr id="9" name="Text Box 1">
            <a:extLst>
              <a:ext uri="{FF2B5EF4-FFF2-40B4-BE49-F238E27FC236}">
                <a16:creationId xmlns:a16="http://schemas.microsoft.com/office/drawing/2014/main" id="{4D41BCB3-AF34-045D-6125-AF707B2BEDEB}"/>
              </a:ext>
            </a:extLst>
          </xdr:cNvPr>
          <xdr:cNvSpPr txBox="1">
            <a:spLocks noChangeArrowheads="1"/>
          </xdr:cNvSpPr>
        </xdr:nvSpPr>
        <xdr:spPr bwMode="auto">
          <a:xfrm>
            <a:off x="774673" y="254966"/>
            <a:ext cx="272466" cy="20136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overflow" horzOverflow="overflow" wrap="none" lIns="0" rIns="0" rtlCol="0" anchor="ctr" anchorCtr="0">
            <a:spAutoFit/>
          </a:bodyPr>
          <a:lstStyle/>
          <a:p>
            <a:pPr marL="0" indent="0" algn="r" rtl="0">
              <a:defRPr sz="1000"/>
            </a:pPr>
            <a:r>
              <a:rPr lang="lt-LT" sz="900" b="1">
                <a:solidFill>
                  <a:schemeClr val="tx1">
                    <a:lumMod val="65000"/>
                    <a:lumOff val="35000"/>
                  </a:schemeClr>
                </a:solidFill>
                <a:latin typeface="+mn-lt"/>
                <a:ea typeface="+mn-ea"/>
                <a:cs typeface="+mn-cs"/>
              </a:rPr>
              <a:t>Go to </a:t>
            </a:r>
          </a:p>
        </xdr:txBody>
      </xdr:sp>
      <xdr:grpSp>
        <xdr:nvGrpSpPr>
          <xdr:cNvPr id="10" name="Graphic 10" descr="Chevron arrows outline">
            <a:extLst>
              <a:ext uri="{FF2B5EF4-FFF2-40B4-BE49-F238E27FC236}">
                <a16:creationId xmlns:a16="http://schemas.microsoft.com/office/drawing/2014/main" id="{312A24CC-5E1A-7C6A-3AF2-95B379CA303D}"/>
              </a:ext>
            </a:extLst>
          </xdr:cNvPr>
          <xdr:cNvGrpSpPr/>
        </xdr:nvGrpSpPr>
        <xdr:grpSpPr>
          <a:xfrm>
            <a:off x="1045793" y="301496"/>
            <a:ext cx="131496" cy="110764"/>
            <a:chOff x="1067919" y="300267"/>
            <a:chExt cx="131496" cy="110764"/>
          </a:xfrm>
          <a:solidFill>
            <a:schemeClr val="tx1">
              <a:lumMod val="50000"/>
              <a:lumOff val="50000"/>
            </a:schemeClr>
          </a:solidFill>
        </xdr:grpSpPr>
        <xdr:sp macro="" textlink="">
          <xdr:nvSpPr>
            <xdr:cNvPr id="11" name="Freeform: Shape 10">
              <a:extLst>
                <a:ext uri="{FF2B5EF4-FFF2-40B4-BE49-F238E27FC236}">
                  <a16:creationId xmlns:a16="http://schemas.microsoft.com/office/drawing/2014/main" id="{ADA628C1-0CC7-2AD3-522B-2DBFA840A5BD}"/>
                </a:ext>
              </a:extLst>
            </xdr:cNvPr>
            <xdr:cNvSpPr/>
          </xdr:nvSpPr>
          <xdr:spPr>
            <a:xfrm>
              <a:off x="1067919" y="300267"/>
              <a:ext cx="64420" cy="110764"/>
            </a:xfrm>
            <a:custGeom>
              <a:avLst/>
              <a:gdLst>
                <a:gd name="csX0" fmla="*/ 0 w 64420"/>
                <a:gd name="csY0" fmla="*/ 2324 h 110764"/>
                <a:gd name="csX1" fmla="*/ 57434 w 64420"/>
                <a:gd name="csY1" fmla="*/ 55382 h 110764"/>
                <a:gd name="csX2" fmla="*/ 0 w 64420"/>
                <a:gd name="csY2" fmla="*/ 108441 h 110764"/>
                <a:gd name="csX3" fmla="*/ 4472 w 64420"/>
                <a:gd name="csY3" fmla="*/ 110765 h 110764"/>
                <a:gd name="csX4" fmla="*/ 64421 w 64420"/>
                <a:gd name="csY4" fmla="*/ 55382 h 110764"/>
                <a:gd name="csX5" fmla="*/ 4472 w 64420"/>
                <a:gd name="csY5" fmla="*/ 0 h 110764"/>
                <a:gd name="csX6" fmla="*/ 0 w 64420"/>
                <a:gd name="csY6" fmla="*/ 2324 h 110764"/>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64420" h="110764">
                  <a:moveTo>
                    <a:pt x="0" y="2324"/>
                  </a:moveTo>
                  <a:lnTo>
                    <a:pt x="57434" y="55382"/>
                  </a:lnTo>
                  <a:lnTo>
                    <a:pt x="0" y="108441"/>
                  </a:lnTo>
                  <a:lnTo>
                    <a:pt x="4472" y="110765"/>
                  </a:lnTo>
                  <a:lnTo>
                    <a:pt x="64421" y="55382"/>
                  </a:lnTo>
                  <a:lnTo>
                    <a:pt x="4472" y="0"/>
                  </a:lnTo>
                  <a:lnTo>
                    <a:pt x="0" y="2324"/>
                  </a:lnTo>
                  <a:close/>
                </a:path>
              </a:pathLst>
            </a:custGeom>
            <a:solidFill>
              <a:schemeClr val="tx1">
                <a:lumMod val="50000"/>
                <a:lumOff val="50000"/>
              </a:schemeClr>
            </a:solidFill>
            <a:ln w="2778" cap="flat">
              <a:solidFill>
                <a:schemeClr val="tx1">
                  <a:lumMod val="50000"/>
                  <a:lumOff val="50000"/>
                </a:schemeClr>
              </a:solidFill>
              <a:prstDash val="solid"/>
              <a:miter/>
            </a:ln>
          </xdr:spPr>
        </xdr:sp>
        <xdr:sp macro="" textlink="">
          <xdr:nvSpPr>
            <xdr:cNvPr id="12" name="Freeform: Shape 11">
              <a:extLst>
                <a:ext uri="{FF2B5EF4-FFF2-40B4-BE49-F238E27FC236}">
                  <a16:creationId xmlns:a16="http://schemas.microsoft.com/office/drawing/2014/main" id="{7E993EB7-A9C9-88FA-52E6-F358E376EF6D}"/>
                </a:ext>
              </a:extLst>
            </xdr:cNvPr>
            <xdr:cNvSpPr/>
          </xdr:nvSpPr>
          <xdr:spPr>
            <a:xfrm>
              <a:off x="1134995" y="300267"/>
              <a:ext cx="64420" cy="110764"/>
            </a:xfrm>
            <a:custGeom>
              <a:avLst/>
              <a:gdLst>
                <a:gd name="csX0" fmla="*/ 0 w 64420"/>
                <a:gd name="csY0" fmla="*/ 2324 h 110764"/>
                <a:gd name="csX1" fmla="*/ 57434 w 64420"/>
                <a:gd name="csY1" fmla="*/ 55382 h 110764"/>
                <a:gd name="csX2" fmla="*/ 0 w 64420"/>
                <a:gd name="csY2" fmla="*/ 108441 h 110764"/>
                <a:gd name="csX3" fmla="*/ 4472 w 64420"/>
                <a:gd name="csY3" fmla="*/ 110765 h 110764"/>
                <a:gd name="csX4" fmla="*/ 64421 w 64420"/>
                <a:gd name="csY4" fmla="*/ 55382 h 110764"/>
                <a:gd name="csX5" fmla="*/ 4472 w 64420"/>
                <a:gd name="csY5" fmla="*/ 0 h 110764"/>
                <a:gd name="csX6" fmla="*/ 0 w 64420"/>
                <a:gd name="csY6" fmla="*/ 2324 h 110764"/>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64420" h="110764">
                  <a:moveTo>
                    <a:pt x="0" y="2324"/>
                  </a:moveTo>
                  <a:lnTo>
                    <a:pt x="57434" y="55382"/>
                  </a:lnTo>
                  <a:lnTo>
                    <a:pt x="0" y="108441"/>
                  </a:lnTo>
                  <a:lnTo>
                    <a:pt x="4472" y="110765"/>
                  </a:lnTo>
                  <a:lnTo>
                    <a:pt x="64421" y="55382"/>
                  </a:lnTo>
                  <a:lnTo>
                    <a:pt x="4472" y="0"/>
                  </a:lnTo>
                  <a:lnTo>
                    <a:pt x="0" y="2324"/>
                  </a:lnTo>
                  <a:close/>
                </a:path>
              </a:pathLst>
            </a:custGeom>
            <a:solidFill>
              <a:schemeClr val="tx1">
                <a:lumMod val="50000"/>
                <a:lumOff val="50000"/>
              </a:schemeClr>
            </a:solidFill>
            <a:ln w="2778" cap="flat">
              <a:solidFill>
                <a:schemeClr val="tx1">
                  <a:lumMod val="50000"/>
                  <a:lumOff val="50000"/>
                </a:schemeClr>
              </a:solidFill>
              <a:prstDash val="solid"/>
              <a:miter/>
            </a:ln>
          </xdr:spPr>
        </xdr:sp>
      </xdr:grpSp>
    </xdr:grpSp>
    <xdr:clientData/>
  </xdr:twoCellAnchor>
  <xdr:oneCellAnchor>
    <xdr:from>
      <xdr:col>6</xdr:col>
      <xdr:colOff>571194</xdr:colOff>
      <xdr:row>0</xdr:row>
      <xdr:rowOff>51253</xdr:rowOff>
    </xdr:from>
    <xdr:ext cx="1116000" cy="216000"/>
    <xdr:sp macro="" textlink="">
      <xdr:nvSpPr>
        <xdr:cNvPr id="13" name="TextBox 12">
          <a:hlinkClick xmlns:r="http://schemas.openxmlformats.org/officeDocument/2006/relationships" r:id="rId5"/>
          <a:extLst>
            <a:ext uri="{FF2B5EF4-FFF2-40B4-BE49-F238E27FC236}">
              <a16:creationId xmlns:a16="http://schemas.microsoft.com/office/drawing/2014/main" id="{1A5CF707-2AAF-43E5-A0B0-406363A2A3C3}"/>
            </a:ext>
          </a:extLst>
        </xdr:cNvPr>
        <xdr:cNvSpPr txBox="1"/>
      </xdr:nvSpPr>
      <xdr:spPr>
        <a:xfrm>
          <a:off x="3026527" y="51253"/>
          <a:ext cx="1116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How to fill in</a:t>
          </a:r>
          <a:r>
            <a:rPr lang="lt-LT" sz="900" b="1" baseline="0">
              <a:solidFill>
                <a:schemeClr val="tx1">
                  <a:lumMod val="65000"/>
                  <a:lumOff val="35000"/>
                </a:schemeClr>
              </a:solidFill>
              <a:latin typeface="+mn-lt"/>
            </a:rPr>
            <a:t> the form</a:t>
          </a:r>
          <a:endParaRPr lang="lt-LT" sz="900" b="1">
            <a:solidFill>
              <a:schemeClr val="tx1">
                <a:lumMod val="65000"/>
                <a:lumOff val="35000"/>
              </a:schemeClr>
            </a:solidFill>
            <a:latin typeface="+mn-lt"/>
          </a:endParaRPr>
        </a:p>
      </xdr:txBody>
    </xdr:sp>
    <xdr:clientData/>
  </xdr:oneCellAnchor>
  <xdr:oneCellAnchor>
    <xdr:from>
      <xdr:col>8</xdr:col>
      <xdr:colOff>536404</xdr:colOff>
      <xdr:row>0</xdr:row>
      <xdr:rowOff>51253</xdr:rowOff>
    </xdr:from>
    <xdr:ext cx="1008000" cy="216000"/>
    <xdr:sp macro="" textlink="">
      <xdr:nvSpPr>
        <xdr:cNvPr id="15" name="TextBox 14">
          <a:hlinkClick xmlns:r="http://schemas.openxmlformats.org/officeDocument/2006/relationships" r:id="rId6"/>
          <a:extLst>
            <a:ext uri="{FF2B5EF4-FFF2-40B4-BE49-F238E27FC236}">
              <a16:creationId xmlns:a16="http://schemas.microsoft.com/office/drawing/2014/main" id="{832D183D-5D41-4B65-B4D9-D3AE454A71A1}"/>
            </a:ext>
          </a:extLst>
        </xdr:cNvPr>
        <xdr:cNvSpPr txBox="1"/>
      </xdr:nvSpPr>
      <xdr:spPr>
        <a:xfrm>
          <a:off x="4275848" y="51253"/>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marL="0" indent="0" algn="ctr"/>
          <a:r>
            <a:rPr lang="lt-LT" sz="900" b="1">
              <a:solidFill>
                <a:schemeClr val="tx1">
                  <a:lumMod val="65000"/>
                  <a:lumOff val="35000"/>
                </a:schemeClr>
              </a:solidFill>
              <a:latin typeface="+mn-lt"/>
              <a:ea typeface="+mn-ea"/>
              <a:cs typeface="+mn-cs"/>
            </a:rPr>
            <a:t>Entering data</a:t>
          </a:r>
        </a:p>
      </xdr:txBody>
    </xdr:sp>
    <xdr:clientData/>
  </xdr:oneCellAnchor>
  <xdr:oneCellAnchor>
    <xdr:from>
      <xdr:col>12</xdr:col>
      <xdr:colOff>250821</xdr:colOff>
      <xdr:row>0</xdr:row>
      <xdr:rowOff>51253</xdr:rowOff>
    </xdr:from>
    <xdr:ext cx="1008000" cy="216000"/>
    <xdr:sp macro="" textlink="">
      <xdr:nvSpPr>
        <xdr:cNvPr id="17" name="TextBox 16">
          <a:hlinkClick xmlns:r="http://schemas.openxmlformats.org/officeDocument/2006/relationships" r:id="rId7"/>
          <a:extLst>
            <a:ext uri="{FF2B5EF4-FFF2-40B4-BE49-F238E27FC236}">
              <a16:creationId xmlns:a16="http://schemas.microsoft.com/office/drawing/2014/main" id="{1F0C434F-D626-4DE1-BFB4-C4525C9A3231}"/>
            </a:ext>
          </a:extLst>
        </xdr:cNvPr>
        <xdr:cNvSpPr txBox="1"/>
      </xdr:nvSpPr>
      <xdr:spPr>
        <a:xfrm>
          <a:off x="6558488" y="51253"/>
          <a:ext cx="1008000" cy="216000"/>
        </a:xfrm>
        <a:prstGeom prst="rect">
          <a:avLst/>
        </a:prstGeom>
        <a:solidFill>
          <a:schemeClr val="bg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ea typeface="+mn-ea"/>
              <a:cs typeface="+mn-cs"/>
            </a:rPr>
            <a:t>Timesheet</a:t>
          </a:r>
        </a:p>
      </xdr:txBody>
    </xdr:sp>
    <xdr:clientData/>
  </xdr:oneCellAnchor>
  <xdr:oneCellAnchor>
    <xdr:from>
      <xdr:col>3</xdr:col>
      <xdr:colOff>106718</xdr:colOff>
      <xdr:row>0</xdr:row>
      <xdr:rowOff>51253</xdr:rowOff>
    </xdr:from>
    <xdr:ext cx="1008000" cy="216000"/>
    <xdr:sp macro="" textlink="">
      <xdr:nvSpPr>
        <xdr:cNvPr id="18" name="TextBox 17">
          <a:hlinkClick xmlns:r="http://schemas.openxmlformats.org/officeDocument/2006/relationships" r:id="rId8"/>
          <a:extLst>
            <a:ext uri="{FF2B5EF4-FFF2-40B4-BE49-F238E27FC236}">
              <a16:creationId xmlns:a16="http://schemas.microsoft.com/office/drawing/2014/main" id="{41335CBB-7532-428C-B739-DC5BBA685A3A}"/>
            </a:ext>
          </a:extLst>
        </xdr:cNvPr>
        <xdr:cNvSpPr txBox="1"/>
      </xdr:nvSpPr>
      <xdr:spPr>
        <a:xfrm>
          <a:off x="635885" y="51253"/>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marL="0" indent="0" algn="ctr"/>
          <a:r>
            <a:rPr lang="lt-LT" sz="900" b="1">
              <a:solidFill>
                <a:schemeClr val="tx1">
                  <a:lumMod val="65000"/>
                  <a:lumOff val="35000"/>
                </a:schemeClr>
              </a:solidFill>
              <a:latin typeface="+mn-lt"/>
              <a:ea typeface="+mn-ea"/>
              <a:cs typeface="+mn-cs"/>
            </a:rPr>
            <a:t>Before you start</a:t>
          </a:r>
        </a:p>
      </xdr:txBody>
    </xdr:sp>
    <xdr:clientData/>
  </xdr:oneCellAnchor>
  <xdr:oneCellAnchor>
    <xdr:from>
      <xdr:col>10</xdr:col>
      <xdr:colOff>393613</xdr:colOff>
      <xdr:row>0</xdr:row>
      <xdr:rowOff>51253</xdr:rowOff>
    </xdr:from>
    <xdr:ext cx="1008000" cy="216000"/>
    <xdr:sp macro="" textlink="">
      <xdr:nvSpPr>
        <xdr:cNvPr id="19" name="TextBox 18">
          <a:hlinkClick xmlns:r="http://schemas.openxmlformats.org/officeDocument/2006/relationships" r:id="rId9"/>
          <a:extLst>
            <a:ext uri="{FF2B5EF4-FFF2-40B4-BE49-F238E27FC236}">
              <a16:creationId xmlns:a16="http://schemas.microsoft.com/office/drawing/2014/main" id="{545A9E5F-F1D1-FF2E-2846-07722C2E6D2A}"/>
            </a:ext>
          </a:extLst>
        </xdr:cNvPr>
        <xdr:cNvSpPr txBox="1"/>
      </xdr:nvSpPr>
      <xdr:spPr>
        <a:xfrm>
          <a:off x="5417169" y="51253"/>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Meaning of colours</a:t>
          </a:r>
        </a:p>
      </xdr:txBody>
    </xdr:sp>
    <xdr:clientData/>
  </xdr:oneCellAnchor>
  <xdr:oneCellAnchor>
    <xdr:from>
      <xdr:col>4</xdr:col>
      <xdr:colOff>605984</xdr:colOff>
      <xdr:row>0</xdr:row>
      <xdr:rowOff>51253</xdr:rowOff>
    </xdr:from>
    <xdr:ext cx="1116000" cy="216000"/>
    <xdr:sp macro="" textlink="">
      <xdr:nvSpPr>
        <xdr:cNvPr id="2" name="TextBox 1">
          <a:hlinkClick xmlns:r="http://schemas.openxmlformats.org/officeDocument/2006/relationships" r:id="rId10"/>
          <a:extLst>
            <a:ext uri="{FF2B5EF4-FFF2-40B4-BE49-F238E27FC236}">
              <a16:creationId xmlns:a16="http://schemas.microsoft.com/office/drawing/2014/main" id="{DF489C3F-50A0-D134-2C00-C997F7F5DF3D}"/>
            </a:ext>
          </a:extLst>
        </xdr:cNvPr>
        <xdr:cNvSpPr txBox="1"/>
      </xdr:nvSpPr>
      <xdr:spPr>
        <a:xfrm>
          <a:off x="1777206" y="51253"/>
          <a:ext cx="1116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en-US" sz="900" b="1">
              <a:solidFill>
                <a:schemeClr val="tx1">
                  <a:lumMod val="65000"/>
                  <a:lumOff val="35000"/>
                </a:schemeClr>
              </a:solidFill>
              <a:latin typeface="+mn-lt"/>
            </a:rPr>
            <a:t>Purpose of </a:t>
          </a:r>
          <a:r>
            <a:rPr lang="lt-LT" sz="900" b="1" baseline="0">
              <a:solidFill>
                <a:schemeClr val="tx1">
                  <a:lumMod val="65000"/>
                  <a:lumOff val="35000"/>
                </a:schemeClr>
              </a:solidFill>
              <a:latin typeface="+mn-lt"/>
            </a:rPr>
            <a:t>the form</a:t>
          </a:r>
          <a:endParaRPr lang="lt-LT" sz="900" b="1">
            <a:solidFill>
              <a:schemeClr val="tx1">
                <a:lumMod val="65000"/>
                <a:lumOff val="35000"/>
              </a:schemeClr>
            </a:solidFill>
            <a:latin typeface="+mn-lt"/>
          </a:endParaRPr>
        </a:p>
      </xdr:txBody>
    </xdr:sp>
    <xdr:clientData/>
  </xdr:oneCellAnchor>
  <xdr:twoCellAnchor editAs="oneCell">
    <xdr:from>
      <xdr:col>7</xdr:col>
      <xdr:colOff>106071</xdr:colOff>
      <xdr:row>45</xdr:row>
      <xdr:rowOff>137558</xdr:rowOff>
    </xdr:from>
    <xdr:to>
      <xdr:col>9</xdr:col>
      <xdr:colOff>528204</xdr:colOff>
      <xdr:row>47</xdr:row>
      <xdr:rowOff>1140128</xdr:rowOff>
    </xdr:to>
    <xdr:pic>
      <xdr:nvPicPr>
        <xdr:cNvPr id="4" name="Picture 3">
          <a:extLst>
            <a:ext uri="{FF2B5EF4-FFF2-40B4-BE49-F238E27FC236}">
              <a16:creationId xmlns:a16="http://schemas.microsoft.com/office/drawing/2014/main" id="{ED93595C-1288-C15F-4396-5AF10D54A82E}"/>
            </a:ext>
          </a:extLst>
        </xdr:cNvPr>
        <xdr:cNvPicPr>
          <a:picLocks noChangeAspect="1"/>
        </xdr:cNvPicPr>
      </xdr:nvPicPr>
      <xdr:blipFill>
        <a:blip xmlns:r="http://schemas.openxmlformats.org/officeDocument/2006/relationships" r:embed="rId11"/>
        <a:stretch>
          <a:fillRect/>
        </a:stretch>
      </xdr:blipFill>
      <xdr:spPr>
        <a:xfrm>
          <a:off x="3032844" y="9714513"/>
          <a:ext cx="1634405" cy="13662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79373</xdr:colOff>
      <xdr:row>2</xdr:row>
      <xdr:rowOff>104373</xdr:rowOff>
    </xdr:from>
    <xdr:ext cx="1806578" cy="432738"/>
    <xdr:sp macro="" textlink="">
      <xdr:nvSpPr>
        <xdr:cNvPr id="2" name="Rectangle 1">
          <a:extLst>
            <a:ext uri="{FF2B5EF4-FFF2-40B4-BE49-F238E27FC236}">
              <a16:creationId xmlns:a16="http://schemas.microsoft.com/office/drawing/2014/main" id="{B2E50043-D9EC-410C-A097-D854B78B1A40}"/>
            </a:ext>
          </a:extLst>
        </xdr:cNvPr>
        <xdr:cNvSpPr/>
      </xdr:nvSpPr>
      <xdr:spPr>
        <a:xfrm>
          <a:off x="7858123" y="715561"/>
          <a:ext cx="1806578" cy="432738"/>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spAutoFit/>
        </a:bodyPr>
        <a:lstStyle/>
        <a:p>
          <a:pPr algn="ctr"/>
          <a:r>
            <a:rPr lang="lt-LT" sz="700" i="0">
              <a:solidFill>
                <a:schemeClr val="bg1">
                  <a:lumMod val="50000"/>
                </a:schemeClr>
              </a:solidFill>
            </a:rPr>
            <a:t>Form version TS.1.1</a:t>
          </a:r>
        </a:p>
        <a:p>
          <a:pPr algn="ctr"/>
          <a:r>
            <a:rPr lang="lt-LT" sz="700" i="0">
              <a:solidFill>
                <a:schemeClr val="bg1">
                  <a:lumMod val="50000"/>
                </a:schemeClr>
              </a:solidFill>
            </a:rPr>
            <a:t>Last updated on: 1 October </a:t>
          </a:r>
          <a:r>
            <a:rPr lang="lt-LT" sz="700" i="0" baseline="0">
              <a:solidFill>
                <a:schemeClr val="bg1">
                  <a:lumMod val="50000"/>
                </a:schemeClr>
              </a:solidFill>
            </a:rPr>
            <a:t>2026</a:t>
          </a:r>
          <a:endParaRPr lang="en-US" sz="700" i="0" baseline="0">
            <a:solidFill>
              <a:schemeClr val="bg1">
                <a:lumMod val="50000"/>
              </a:schemeClr>
            </a:solidFill>
          </a:endParaRPr>
        </a:p>
        <a:p>
          <a:pPr algn="ctr"/>
          <a:r>
            <a:rPr lang="lt-LT" sz="800" b="1" i="0" cap="small" baseline="0">
              <a:solidFill>
                <a:schemeClr val="accent1">
                  <a:lumMod val="75000"/>
                </a:schemeClr>
              </a:solidFill>
              <a:effectLst/>
              <a:latin typeface="+mn-lt"/>
              <a:ea typeface="+mn-ea"/>
              <a:cs typeface="+mn-cs"/>
            </a:rPr>
            <a:t>Use with Microsoft Excel 2007 or later</a:t>
          </a:r>
          <a:endParaRPr lang="lt-LT" sz="400" b="1" i="0" cap="small" baseline="0">
            <a:solidFill>
              <a:schemeClr val="accent1">
                <a:lumMod val="75000"/>
              </a:schemeClr>
            </a:solidFill>
          </a:endParaRPr>
        </a:p>
      </xdr:txBody>
    </xdr:sp>
    <xdr:clientData/>
  </xdr:oneCellAnchor>
  <xdr:twoCellAnchor editAs="oneCell">
    <xdr:from>
      <xdr:col>18</xdr:col>
      <xdr:colOff>42862</xdr:colOff>
      <xdr:row>72</xdr:row>
      <xdr:rowOff>165237</xdr:rowOff>
    </xdr:from>
    <xdr:to>
      <xdr:col>23</xdr:col>
      <xdr:colOff>532487</xdr:colOff>
      <xdr:row>79</xdr:row>
      <xdr:rowOff>510887</xdr:rowOff>
    </xdr:to>
    <xdr:sp macro="" textlink="">
      <xdr:nvSpPr>
        <xdr:cNvPr id="4" name="TextBox 3">
          <a:extLst>
            <a:ext uri="{FF2B5EF4-FFF2-40B4-BE49-F238E27FC236}">
              <a16:creationId xmlns:a16="http://schemas.microsoft.com/office/drawing/2014/main" id="{F29D5C7C-CA00-427D-8B0B-F76ABCA4864C}"/>
            </a:ext>
          </a:extLst>
        </xdr:cNvPr>
        <xdr:cNvSpPr txBox="1"/>
      </xdr:nvSpPr>
      <xdr:spPr>
        <a:xfrm>
          <a:off x="9758362" y="25057237"/>
          <a:ext cx="3744000" cy="21871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a:lnSpc>
              <a:spcPct val="100000"/>
            </a:lnSpc>
            <a:spcAft>
              <a:spcPts val="300"/>
            </a:spcAft>
          </a:pPr>
          <a:r>
            <a:rPr lang="lt-LT" sz="1100" b="1">
              <a:solidFill>
                <a:schemeClr val="accent1">
                  <a:lumMod val="75000"/>
                </a:schemeClr>
              </a:solidFill>
            </a:rPr>
            <a:t>Balance of reported hours</a:t>
          </a:r>
        </a:p>
        <a:p>
          <a:pPr marL="171450" indent="-171450">
            <a:lnSpc>
              <a:spcPct val="100000"/>
            </a:lnSpc>
            <a:spcAft>
              <a:spcPts val="300"/>
            </a:spcAft>
            <a:buFont typeface="Arial" panose="020B0604020202020204" pitchFamily="34" charset="0"/>
            <a:buChar char="•"/>
          </a:pPr>
          <a:r>
            <a:rPr lang="en-US" sz="1000" b="0" baseline="0">
              <a:solidFill>
                <a:schemeClr val="dk1"/>
              </a:solidFill>
              <a:latin typeface="+mn-lt"/>
              <a:ea typeface="+mn-ea"/>
              <a:cs typeface="+mn-cs"/>
            </a:rPr>
            <a:t>The </a:t>
          </a:r>
          <a:r>
            <a:rPr lang="lt-LT" sz="1000" b="0" baseline="0">
              <a:solidFill>
                <a:schemeClr val="dk1"/>
              </a:solidFill>
              <a:latin typeface="+mn-lt"/>
              <a:ea typeface="+mn-ea"/>
              <a:cs typeface="+mn-cs"/>
            </a:rPr>
            <a:t>b</a:t>
          </a:r>
          <a:r>
            <a:rPr lang="en-US" sz="1000" b="0" baseline="0">
              <a:solidFill>
                <a:schemeClr val="dk1"/>
              </a:solidFill>
              <a:latin typeface="+mn-lt"/>
              <a:ea typeface="+mn-ea"/>
              <a:cs typeface="+mn-cs"/>
            </a:rPr>
            <a:t>alance of </a:t>
          </a:r>
          <a:r>
            <a:rPr lang="lt-LT" sz="1000" b="0" baseline="0">
              <a:solidFill>
                <a:schemeClr val="dk1"/>
              </a:solidFill>
              <a:latin typeface="+mn-lt"/>
              <a:ea typeface="+mn-ea"/>
              <a:cs typeface="+mn-cs"/>
            </a:rPr>
            <a:t>r</a:t>
          </a:r>
          <a:r>
            <a:rPr lang="en-US" sz="1000" b="0" baseline="0">
              <a:solidFill>
                <a:schemeClr val="dk1"/>
              </a:solidFill>
              <a:latin typeface="+mn-lt"/>
              <a:ea typeface="+mn-ea"/>
              <a:cs typeface="+mn-cs"/>
            </a:rPr>
            <a:t>eported </a:t>
          </a:r>
          <a:r>
            <a:rPr lang="lt-LT" sz="1000" b="0" baseline="0">
              <a:solidFill>
                <a:schemeClr val="dk1"/>
              </a:solidFill>
              <a:latin typeface="+mn-lt"/>
              <a:ea typeface="+mn-ea"/>
              <a:cs typeface="+mn-cs"/>
            </a:rPr>
            <a:t>h</a:t>
          </a:r>
          <a:r>
            <a:rPr lang="en-US" sz="1000" b="0" baseline="0">
              <a:solidFill>
                <a:schemeClr val="dk1"/>
              </a:solidFill>
              <a:latin typeface="+mn-lt"/>
              <a:ea typeface="+mn-ea"/>
              <a:cs typeface="+mn-cs"/>
            </a:rPr>
            <a:t>ours helps monitor the hours reported </a:t>
          </a:r>
          <a:r>
            <a:rPr lang="en-US" sz="1000" b="0" u="sng" baseline="0">
              <a:solidFill>
                <a:schemeClr val="dk1"/>
              </a:solidFill>
              <a:latin typeface="+mn-lt"/>
              <a:ea typeface="+mn-ea"/>
              <a:cs typeface="+mn-cs"/>
            </a:rPr>
            <a:t>throughout the project</a:t>
          </a:r>
          <a:r>
            <a:rPr lang="en-US" sz="1000" b="0" baseline="0">
              <a:solidFill>
                <a:schemeClr val="dk1"/>
              </a:solidFill>
              <a:latin typeface="+mn-lt"/>
              <a:ea typeface="+mn-ea"/>
              <a:cs typeface="+mn-cs"/>
            </a:rPr>
            <a:t> against the hours planned for the position in the project application.</a:t>
          </a:r>
          <a:endParaRPr lang="lt-LT" sz="1000" b="0" baseline="0">
            <a:solidFill>
              <a:schemeClr val="dk1"/>
            </a:solidFill>
            <a:latin typeface="+mn-lt"/>
            <a:ea typeface="+mn-ea"/>
            <a:cs typeface="+mn-cs"/>
          </a:endParaRPr>
        </a:p>
        <a:p>
          <a:pPr marL="171450" indent="-171450">
            <a:lnSpc>
              <a:spcPct val="100000"/>
            </a:lnSpc>
            <a:spcAft>
              <a:spcPts val="300"/>
            </a:spcAft>
            <a:buFont typeface="Arial" panose="020B0604020202020204" pitchFamily="34" charset="0"/>
            <a:buChar char="•"/>
          </a:pPr>
          <a:r>
            <a:rPr lang="lt-LT" sz="1000" b="0" baseline="0">
              <a:solidFill>
                <a:schemeClr val="dk1"/>
              </a:solidFill>
              <a:latin typeface="+mn-lt"/>
              <a:ea typeface="+mn-ea"/>
              <a:cs typeface="+mn-cs"/>
            </a:rPr>
            <a:t>If the position was held by several employees in previous periods, all their eligible hours must be indicated in Section 5. The combined total must also not exceed the hours planned in the Application Form.</a:t>
          </a:r>
        </a:p>
        <a:p>
          <a:pPr marL="171450" indent="-171450">
            <a:lnSpc>
              <a:spcPct val="100000"/>
            </a:lnSpc>
            <a:spcAft>
              <a:spcPts val="300"/>
            </a:spcAft>
            <a:buFont typeface="Arial" panose="020B0604020202020204" pitchFamily="34" charset="0"/>
            <a:buChar char="•"/>
          </a:pPr>
          <a:r>
            <a:rPr lang="lt-LT" sz="1000" b="0" baseline="0">
              <a:solidFill>
                <a:schemeClr val="dk1"/>
              </a:solidFill>
              <a:latin typeface="+mn-lt"/>
              <a:ea typeface="+mn-ea"/>
              <a:cs typeface="+mn-cs"/>
            </a:rPr>
            <a:t>I</a:t>
          </a:r>
          <a:r>
            <a:rPr lang="lt-LT" sz="1000" b="0" u="none" baseline="0">
              <a:solidFill>
                <a:schemeClr val="dk1"/>
              </a:solidFill>
              <a:latin typeface="+mn-lt"/>
              <a:ea typeface="+mn-ea"/>
              <a:cs typeface="+mn-cs"/>
            </a:rPr>
            <a:t>f the position was held by several employees during the current reporting period</a:t>
          </a:r>
          <a:r>
            <a:rPr lang="lt-LT" sz="1000" b="0" baseline="0">
              <a:solidFill>
                <a:schemeClr val="dk1"/>
              </a:solidFill>
              <a:latin typeface="+mn-lt"/>
              <a:ea typeface="+mn-ea"/>
              <a:cs typeface="+mn-cs"/>
            </a:rPr>
            <a:t>, the total remaining hours shown are </a:t>
          </a:r>
          <a:r>
            <a:rPr lang="lt-LT" sz="1000" b="0" i="1" baseline="0">
              <a:solidFill>
                <a:schemeClr val="dk1"/>
              </a:solidFill>
              <a:latin typeface="+mn-lt"/>
              <a:ea typeface="+mn-ea"/>
              <a:cs typeface="+mn-cs"/>
            </a:rPr>
            <a:t>indicative only</a:t>
          </a:r>
          <a:r>
            <a:rPr lang="lt-LT" sz="1000" b="0" baseline="0">
              <a:solidFill>
                <a:schemeClr val="dk1"/>
              </a:solidFill>
              <a:latin typeface="+mn-lt"/>
              <a:ea typeface="+mn-ea"/>
              <a:cs typeface="+mn-cs"/>
            </a:rPr>
            <a:t>, as the hours must be calculated manually using the other employees’ timesheets.</a:t>
          </a:r>
        </a:p>
      </xdr:txBody>
    </xdr:sp>
    <xdr:clientData/>
  </xdr:twoCellAnchor>
  <xdr:twoCellAnchor editAs="oneCell">
    <xdr:from>
      <xdr:col>1</xdr:col>
      <xdr:colOff>28575</xdr:colOff>
      <xdr:row>2</xdr:row>
      <xdr:rowOff>125125</xdr:rowOff>
    </xdr:from>
    <xdr:to>
      <xdr:col>4</xdr:col>
      <xdr:colOff>476303</xdr:colOff>
      <xdr:row>2</xdr:row>
      <xdr:rowOff>731839</xdr:rowOff>
    </xdr:to>
    <xdr:pic>
      <xdr:nvPicPr>
        <xdr:cNvPr id="5" name="Picture 5">
          <a:extLst>
            <a:ext uri="{FF2B5EF4-FFF2-40B4-BE49-F238E27FC236}">
              <a16:creationId xmlns:a16="http://schemas.microsoft.com/office/drawing/2014/main" id="{C821A790-34C8-470D-A24E-0FAD6690A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34725"/>
          <a:ext cx="1981253" cy="606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42863</xdr:colOff>
      <xdr:row>21</xdr:row>
      <xdr:rowOff>42710</xdr:rowOff>
    </xdr:from>
    <xdr:to>
      <xdr:col>23</xdr:col>
      <xdr:colOff>532488</xdr:colOff>
      <xdr:row>28</xdr:row>
      <xdr:rowOff>254000</xdr:rowOff>
    </xdr:to>
    <xdr:sp macro="" textlink="">
      <xdr:nvSpPr>
        <xdr:cNvPr id="6" name="TextBox 5">
          <a:extLst>
            <a:ext uri="{FF2B5EF4-FFF2-40B4-BE49-F238E27FC236}">
              <a16:creationId xmlns:a16="http://schemas.microsoft.com/office/drawing/2014/main" id="{6EF09FB8-AB9F-49A8-95BD-854DC841E8A5}"/>
            </a:ext>
          </a:extLst>
        </xdr:cNvPr>
        <xdr:cNvSpPr txBox="1"/>
      </xdr:nvSpPr>
      <xdr:spPr>
        <a:xfrm>
          <a:off x="9758363" y="6900710"/>
          <a:ext cx="3744000" cy="260841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a:spcAft>
              <a:spcPts val="300"/>
            </a:spcAft>
          </a:pPr>
          <a:r>
            <a:rPr lang="lt-LT" sz="1100" b="1">
              <a:solidFill>
                <a:schemeClr val="accent1">
                  <a:lumMod val="75000"/>
                </a:schemeClr>
              </a:solidFill>
            </a:rPr>
            <a:t>Detailed project timesheet</a:t>
          </a:r>
        </a:p>
        <a:p>
          <a:pPr marL="180000" indent="-180000">
            <a:spcAft>
              <a:spcPts val="300"/>
            </a:spcAft>
            <a:buFont typeface="+mj-lt"/>
            <a:buAutoNum type="arabicPeriod"/>
          </a:pPr>
          <a:r>
            <a:rPr lang="lt-LT" sz="1000" b="0">
              <a:solidFill>
                <a:sysClr val="windowText" lastClr="000000"/>
              </a:solidFill>
            </a:rPr>
            <a:t>Report</a:t>
          </a:r>
          <a:r>
            <a:rPr lang="lt-LT" sz="1000" b="0" baseline="0">
              <a:solidFill>
                <a:sysClr val="windowText" lastClr="000000"/>
              </a:solidFill>
            </a:rPr>
            <a:t> </a:t>
          </a:r>
          <a:r>
            <a:rPr lang="lt-LT" sz="1000" b="0">
              <a:solidFill>
                <a:sysClr val="windowText" lastClr="000000"/>
              </a:solidFill>
            </a:rPr>
            <a:t>the total number of hours worked by the employee per month in the in</a:t>
          </a:r>
          <a:r>
            <a:rPr lang="lt-LT" sz="1000" b="0" baseline="0">
              <a:solidFill>
                <a:sysClr val="windowText" lastClr="000000"/>
              </a:solidFill>
            </a:rPr>
            <a:t>stitution and </a:t>
          </a:r>
          <a:r>
            <a:rPr lang="lt-LT" sz="1000" b="0">
              <a:solidFill>
                <a:sysClr val="windowText" lastClr="000000"/>
              </a:solidFill>
            </a:rPr>
            <a:t>for each position.</a:t>
          </a:r>
        </a:p>
        <a:p>
          <a:pPr marL="180000" indent="-180000">
            <a:spcAft>
              <a:spcPts val="300"/>
            </a:spcAft>
            <a:buFont typeface="+mj-lt"/>
            <a:buAutoNum type="arabicPeriod"/>
          </a:pPr>
          <a:r>
            <a:rPr lang="lt-LT" sz="1000" b="0" u="none">
              <a:solidFill>
                <a:sysClr val="windowText" lastClr="000000"/>
              </a:solidFill>
            </a:rPr>
            <a:t>Provide a short description of the work performed each month,</a:t>
          </a:r>
          <a:r>
            <a:rPr lang="lt-LT" sz="1000" b="0" u="none" baseline="0">
              <a:solidFill>
                <a:sysClr val="windowText" lastClr="000000"/>
              </a:solidFill>
            </a:rPr>
            <a:t> including reference to the project activity</a:t>
          </a:r>
          <a:r>
            <a:rPr lang="lt-LT" sz="1000" b="0" u="none">
              <a:solidFill>
                <a:sysClr val="windowText" lastClr="000000"/>
              </a:solidFill>
            </a:rPr>
            <a:t>.</a:t>
          </a:r>
        </a:p>
        <a:p>
          <a:pPr>
            <a:spcAft>
              <a:spcPts val="300"/>
            </a:spcAft>
          </a:pPr>
          <a:endParaRPr lang="lt-LT" sz="1000" b="1">
            <a:solidFill>
              <a:sysClr val="windowText" lastClr="000000"/>
            </a:solidFill>
          </a:endParaRPr>
        </a:p>
        <a:p>
          <a:pPr>
            <a:spcAft>
              <a:spcPts val="300"/>
            </a:spcAft>
          </a:pPr>
          <a:r>
            <a:rPr lang="lt-LT" sz="1000" b="1">
              <a:solidFill>
                <a:sysClr val="windowText" lastClr="000000"/>
              </a:solidFill>
            </a:rPr>
            <a:t>Exception:  </a:t>
          </a:r>
        </a:p>
        <a:p>
          <a:pPr>
            <a:spcAft>
              <a:spcPts val="300"/>
            </a:spcAft>
          </a:pPr>
          <a:r>
            <a:rPr lang="lt-LT" sz="1000" b="1" i="1">
              <a:solidFill>
                <a:schemeClr val="accent1">
                  <a:lumMod val="75000"/>
                </a:schemeClr>
              </a:solidFill>
            </a:rPr>
            <a:t>Summary of work performed in the reporting period</a:t>
          </a:r>
          <a:r>
            <a:rPr lang="lt-LT" sz="1000" b="0">
              <a:solidFill>
                <a:schemeClr val="accent1">
                  <a:lumMod val="75000"/>
                </a:schemeClr>
              </a:solidFill>
            </a:rPr>
            <a:t> </a:t>
          </a:r>
          <a:r>
            <a:rPr lang="lt-LT" sz="1000" b="0">
              <a:solidFill>
                <a:sysClr val="windowText" lastClr="000000"/>
              </a:solidFill>
            </a:rPr>
            <a:t>can be provided </a:t>
          </a:r>
          <a:r>
            <a:rPr lang="lt-LT" sz="1000" b="0" i="0">
              <a:solidFill>
                <a:schemeClr val="dk1"/>
              </a:solidFill>
              <a:effectLst/>
              <a:latin typeface="+mn-lt"/>
              <a:ea typeface="+mn-ea"/>
              <a:cs typeface="+mn-cs"/>
            </a:rPr>
            <a:t>in the first active entry field instead of monthly descriptions</a:t>
          </a:r>
          <a:r>
            <a:rPr lang="lt-LT" sz="1000" b="0">
              <a:solidFill>
                <a:schemeClr val="dk1"/>
              </a:solidFill>
              <a:effectLst/>
              <a:latin typeface="+mn-lt"/>
              <a:ea typeface="+mn-ea"/>
              <a:cs typeface="+mn-cs"/>
            </a:rPr>
            <a:t>, </a:t>
          </a:r>
          <a:r>
            <a:rPr lang="lt-LT" sz="1000" b="0">
              <a:solidFill>
                <a:sysClr val="windowText" lastClr="000000"/>
              </a:solidFill>
            </a:rPr>
            <a:t>for administrative staff within the following eligible hour limits per reporting period:</a:t>
          </a:r>
        </a:p>
        <a:p>
          <a:pPr marL="171450" indent="-171450">
            <a:spcAft>
              <a:spcPts val="300"/>
            </a:spcAft>
            <a:buFont typeface="Arial" panose="020B0604020202020204" pitchFamily="34" charset="0"/>
            <a:buChar char="•"/>
          </a:pPr>
          <a:r>
            <a:rPr lang="en-US" sz="1000" b="0" i="1" u="none">
              <a:solidFill>
                <a:sysClr val="windowText" lastClr="000000"/>
              </a:solidFill>
            </a:rPr>
            <a:t> </a:t>
          </a:r>
          <a:r>
            <a:rPr lang="lt-LT" sz="1000" b="0" i="1" u="none">
              <a:solidFill>
                <a:sysClr val="windowText" lastClr="000000"/>
              </a:solidFill>
            </a:rPr>
            <a:t>Lead Partner project management duties – </a:t>
          </a:r>
          <a:r>
            <a:rPr lang="lt-LT" sz="1000" b="1" i="1" u="none">
              <a:solidFill>
                <a:sysClr val="windowText" lastClr="000000"/>
              </a:solidFill>
            </a:rPr>
            <a:t>430 hours</a:t>
          </a:r>
        </a:p>
        <a:p>
          <a:pPr marL="171450" indent="-171450">
            <a:spcAft>
              <a:spcPts val="300"/>
            </a:spcAft>
            <a:buFont typeface="Arial" panose="020B0604020202020204" pitchFamily="34" charset="0"/>
            <a:buChar char="•"/>
          </a:pPr>
          <a:r>
            <a:rPr lang="lt-LT" sz="1000" b="0" i="1" u="none">
              <a:solidFill>
                <a:sysClr val="windowText" lastClr="000000"/>
              </a:solidFill>
            </a:rPr>
            <a:t>Project Partner project management duties – </a:t>
          </a:r>
          <a:r>
            <a:rPr lang="lt-LT" sz="1000" b="1" i="1" u="none">
              <a:solidFill>
                <a:sysClr val="windowText" lastClr="000000"/>
              </a:solidFill>
            </a:rPr>
            <a:t>284 hours</a:t>
          </a:r>
        </a:p>
        <a:p>
          <a:pPr marL="171450" indent="-171450">
            <a:spcAft>
              <a:spcPts val="300"/>
            </a:spcAft>
            <a:buFont typeface="Arial" panose="020B0604020202020204" pitchFamily="34" charset="0"/>
            <a:buChar char="•"/>
          </a:pPr>
          <a:r>
            <a:rPr lang="lt-LT" sz="1000" b="0" i="1" u="none">
              <a:solidFill>
                <a:sysClr val="windowText" lastClr="000000"/>
              </a:solidFill>
            </a:rPr>
            <a:t>Financial manager duties – </a:t>
          </a:r>
          <a:r>
            <a:rPr lang="lt-LT" sz="1000" b="1" i="1" u="none">
              <a:solidFill>
                <a:sysClr val="windowText" lastClr="000000"/>
              </a:solidFill>
            </a:rPr>
            <a:t>215 hours</a:t>
          </a:r>
        </a:p>
      </xdr:txBody>
    </xdr:sp>
    <xdr:clientData/>
  </xdr:twoCellAnchor>
  <xdr:twoCellAnchor editAs="oneCell">
    <xdr:from>
      <xdr:col>18</xdr:col>
      <xdr:colOff>42862</xdr:colOff>
      <xdr:row>41</xdr:row>
      <xdr:rowOff>45506</xdr:rowOff>
    </xdr:from>
    <xdr:to>
      <xdr:col>23</xdr:col>
      <xdr:colOff>532487</xdr:colOff>
      <xdr:row>53</xdr:row>
      <xdr:rowOff>130973</xdr:rowOff>
    </xdr:to>
    <xdr:sp macro="" textlink="">
      <xdr:nvSpPr>
        <xdr:cNvPr id="7" name="TextBox 6">
          <a:extLst>
            <a:ext uri="{FF2B5EF4-FFF2-40B4-BE49-F238E27FC236}">
              <a16:creationId xmlns:a16="http://schemas.microsoft.com/office/drawing/2014/main" id="{4104059F-4D56-47D4-9513-D17A1E81853B}"/>
            </a:ext>
          </a:extLst>
        </xdr:cNvPr>
        <xdr:cNvSpPr txBox="1"/>
      </xdr:nvSpPr>
      <xdr:spPr>
        <a:xfrm>
          <a:off x="9758362" y="16642819"/>
          <a:ext cx="3704313" cy="406215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marL="0" indent="0">
            <a:lnSpc>
              <a:spcPct val="100000"/>
            </a:lnSpc>
            <a:spcBef>
              <a:spcPts val="0"/>
            </a:spcBef>
            <a:spcAft>
              <a:spcPts val="300"/>
            </a:spcAft>
          </a:pPr>
          <a:r>
            <a:rPr lang="lt-LT" sz="1100" b="1" i="1">
              <a:solidFill>
                <a:schemeClr val="accent1">
                  <a:lumMod val="75000"/>
                </a:schemeClr>
              </a:solidFill>
              <a:latin typeface="+mn-lt"/>
              <a:ea typeface="+mn-ea"/>
              <a:cs typeface="+mn-cs"/>
            </a:rPr>
            <a:t>How to enter information</a:t>
          </a:r>
          <a:endParaRPr lang="lt-LT" sz="1100" b="1">
            <a:solidFill>
              <a:schemeClr val="accent1">
                <a:lumMod val="75000"/>
              </a:schemeClr>
            </a:solidFill>
            <a:latin typeface="+mn-lt"/>
            <a:ea typeface="+mn-ea"/>
            <a:cs typeface="+mn-cs"/>
          </a:endParaRPr>
        </a:p>
        <a:p>
          <a:pPr marL="144000" indent="-144000">
            <a:lnSpc>
              <a:spcPct val="100000"/>
            </a:lnSpc>
            <a:spcBef>
              <a:spcPts val="0"/>
            </a:spcBef>
            <a:spcAft>
              <a:spcPts val="0"/>
            </a:spcAft>
            <a:buFont typeface="+mj-lt"/>
            <a:buAutoNum type="alphaUcPeriod"/>
          </a:pPr>
          <a:r>
            <a:rPr lang="lt-LT" sz="1000" b="1" i="0">
              <a:solidFill>
                <a:sysClr val="windowText" lastClr="000000"/>
              </a:solidFill>
              <a:latin typeface="+mn-lt"/>
              <a:ea typeface="+mn-ea"/>
              <a:cs typeface="+mn-cs"/>
            </a:rPr>
            <a:t>If the workload coefficient in the institution remained unchanged </a:t>
          </a:r>
          <a:r>
            <a:rPr lang="lt-LT" sz="1000" b="0" i="0">
              <a:solidFill>
                <a:sysClr val="windowText" lastClr="000000"/>
              </a:solidFill>
              <a:latin typeface="+mn-lt"/>
              <a:ea typeface="+mn-ea"/>
              <a:cs typeface="+mn-cs"/>
            </a:rPr>
            <a:t>during the reporting period:</a:t>
          </a:r>
        </a:p>
        <a:p>
          <a:pPr marL="288000" lvl="0" indent="-144000">
            <a:lnSpc>
              <a:spcPct val="100000"/>
            </a:lnSpc>
            <a:spcBef>
              <a:spcPts val="0"/>
            </a:spcBef>
            <a:spcAft>
              <a:spcPts val="0"/>
            </a:spcAft>
            <a:buFont typeface="+mj-lt"/>
            <a:buAutoNum type="arabicParenR"/>
          </a:pPr>
          <a:r>
            <a:rPr lang="lt-LT" sz="1000" b="0" i="0">
              <a:solidFill>
                <a:sysClr val="windowText" lastClr="000000"/>
              </a:solidFill>
              <a:latin typeface="+mn-lt"/>
              <a:ea typeface="+mn-ea"/>
              <a:cs typeface="+mn-cs"/>
            </a:rPr>
            <a:t>Select </a:t>
          </a:r>
          <a:r>
            <a:rPr lang="lt-LT" sz="1000" b="1" i="0">
              <a:solidFill>
                <a:sysClr val="windowText" lastClr="000000"/>
              </a:solidFill>
              <a:latin typeface="+mn-lt"/>
              <a:ea typeface="+mn-ea"/>
              <a:cs typeface="+mn-cs"/>
            </a:rPr>
            <a:t>Yes </a:t>
          </a:r>
          <a:r>
            <a:rPr lang="lt-LT" sz="1000" b="0" i="0">
              <a:solidFill>
                <a:sysClr val="windowText" lastClr="000000"/>
              </a:solidFill>
              <a:latin typeface="+mn-lt"/>
              <a:ea typeface="+mn-ea"/>
              <a:cs typeface="+mn-cs"/>
            </a:rPr>
            <a:t>in Section 4.1.</a:t>
          </a:r>
        </a:p>
        <a:p>
          <a:pPr marL="288000" lvl="0" indent="-144000">
            <a:lnSpc>
              <a:spcPct val="100000"/>
            </a:lnSpc>
            <a:spcBef>
              <a:spcPts val="0"/>
            </a:spcBef>
            <a:spcAft>
              <a:spcPts val="0"/>
            </a:spcAft>
            <a:buFont typeface="+mj-lt"/>
            <a:buAutoNum type="arabicParenR"/>
          </a:pPr>
          <a:r>
            <a:rPr lang="en-US" sz="1000" b="0" i="0">
              <a:solidFill>
                <a:sysClr val="windowText" lastClr="000000"/>
              </a:solidFill>
              <a:latin typeface="+mn-lt"/>
              <a:ea typeface="+mn-ea"/>
              <a:cs typeface="+mn-cs"/>
            </a:rPr>
            <a:t>E</a:t>
          </a:r>
          <a:r>
            <a:rPr lang="lt-LT" sz="1000" b="0" i="0">
              <a:solidFill>
                <a:sysClr val="windowText" lastClr="000000"/>
              </a:solidFill>
              <a:latin typeface="+mn-lt"/>
              <a:ea typeface="+mn-ea"/>
              <a:cs typeface="+mn-cs"/>
            </a:rPr>
            <a:t>nter the coefficient in line 4.2.1.</a:t>
          </a:r>
        </a:p>
        <a:p>
          <a:pPr marL="144000" lvl="0" indent="0">
            <a:lnSpc>
              <a:spcPct val="100000"/>
            </a:lnSpc>
            <a:spcBef>
              <a:spcPts val="0"/>
            </a:spcBef>
            <a:spcAft>
              <a:spcPts val="0"/>
            </a:spcAft>
            <a:buFontTx/>
            <a:buNone/>
          </a:pPr>
          <a:r>
            <a:rPr lang="lt-LT" sz="1000" b="0" i="0">
              <a:solidFill>
                <a:sysClr val="windowText" lastClr="000000"/>
              </a:solidFill>
              <a:latin typeface="+mn-lt"/>
              <a:ea typeface="+mn-ea"/>
              <a:cs typeface="+mn-cs"/>
            </a:rPr>
            <a:t>Automatic fill-in:</a:t>
          </a:r>
        </a:p>
        <a:p>
          <a:pPr marL="315450" lvl="0" indent="-171450">
            <a:lnSpc>
              <a:spcPct val="100000"/>
            </a:lnSpc>
            <a:spcBef>
              <a:spcPts val="0"/>
            </a:spcBef>
            <a:spcAft>
              <a:spcPts val="0"/>
            </a:spcAft>
            <a:buFont typeface="Arial" panose="020B0604020202020204" pitchFamily="34" charset="0"/>
            <a:buChar char="•"/>
          </a:pPr>
          <a:r>
            <a:rPr lang="lt-LT" sz="1000" b="0" i="0">
              <a:solidFill>
                <a:sysClr val="windowText" lastClr="000000"/>
              </a:solidFill>
              <a:latin typeface="+mn-lt"/>
              <a:ea typeface="+mn-ea"/>
              <a:cs typeface="+mn-cs"/>
            </a:rPr>
            <a:t>Workload period start and end dates = employee’s first and last working days (from Sections 1 and 2).</a:t>
          </a:r>
        </a:p>
        <a:p>
          <a:pPr marL="315450" lvl="0" indent="-171450">
            <a:lnSpc>
              <a:spcPct val="100000"/>
            </a:lnSpc>
            <a:spcBef>
              <a:spcPts val="0"/>
            </a:spcBef>
            <a:spcAft>
              <a:spcPts val="0"/>
            </a:spcAft>
            <a:buFont typeface="Arial" panose="020B0604020202020204" pitchFamily="34" charset="0"/>
            <a:buChar char="•"/>
          </a:pPr>
          <a:r>
            <a:rPr lang="lt-LT" sz="1000" b="0" i="0">
              <a:solidFill>
                <a:sysClr val="windowText" lastClr="000000"/>
              </a:solidFill>
              <a:latin typeface="+mn-lt"/>
              <a:ea typeface="+mn-ea"/>
              <a:cs typeface="+mn-cs"/>
            </a:rPr>
            <a:t>Hours worked in the project  = total hours in Section 3.</a:t>
          </a:r>
        </a:p>
        <a:p>
          <a:pPr marL="144000" indent="-144000">
            <a:lnSpc>
              <a:spcPct val="100000"/>
            </a:lnSpc>
            <a:spcBef>
              <a:spcPts val="300"/>
            </a:spcBef>
            <a:spcAft>
              <a:spcPts val="0"/>
            </a:spcAft>
            <a:buFont typeface="+mj-lt"/>
            <a:buAutoNum type="alphaUcPeriod" startAt="2"/>
          </a:pPr>
          <a:r>
            <a:rPr lang="lt-LT" sz="1000" b="1" i="0">
              <a:solidFill>
                <a:sysClr val="windowText" lastClr="000000"/>
              </a:solidFill>
              <a:latin typeface="+mn-lt"/>
              <a:ea typeface="+mn-ea"/>
              <a:cs typeface="+mn-cs"/>
            </a:rPr>
            <a:t>If the workload coefficient in the institution changed </a:t>
          </a:r>
          <a:r>
            <a:rPr lang="lt-LT" sz="1000" b="0" i="0">
              <a:solidFill>
                <a:sysClr val="windowText" lastClr="000000"/>
              </a:solidFill>
              <a:latin typeface="+mn-lt"/>
              <a:ea typeface="+mn-ea"/>
              <a:cs typeface="+mn-cs"/>
            </a:rPr>
            <a:t>during the reporting period:</a:t>
          </a:r>
        </a:p>
        <a:p>
          <a:pPr marL="288000" lvl="0" indent="-144000">
            <a:lnSpc>
              <a:spcPct val="100000"/>
            </a:lnSpc>
            <a:spcBef>
              <a:spcPts val="0"/>
            </a:spcBef>
            <a:spcAft>
              <a:spcPts val="0"/>
            </a:spcAft>
            <a:buFont typeface="+mj-lt"/>
            <a:buAutoNum type="arabicParenR"/>
          </a:pPr>
          <a:r>
            <a:rPr lang="lt-LT" sz="1000" b="0" i="0">
              <a:solidFill>
                <a:sysClr val="windowText" lastClr="000000"/>
              </a:solidFill>
              <a:latin typeface="+mn-lt"/>
              <a:ea typeface="+mn-ea"/>
              <a:cs typeface="+mn-cs"/>
            </a:rPr>
            <a:t>Select </a:t>
          </a:r>
          <a:r>
            <a:rPr lang="lt-LT" sz="1000" b="1" i="0">
              <a:solidFill>
                <a:sysClr val="windowText" lastClr="000000"/>
              </a:solidFill>
              <a:latin typeface="+mn-lt"/>
              <a:ea typeface="+mn-ea"/>
              <a:cs typeface="+mn-cs"/>
            </a:rPr>
            <a:t>No </a:t>
          </a:r>
          <a:r>
            <a:rPr lang="lt-LT" sz="1000" b="0" i="0">
              <a:solidFill>
                <a:sysClr val="windowText" lastClr="000000"/>
              </a:solidFill>
              <a:latin typeface="+mn-lt"/>
              <a:ea typeface="+mn-ea"/>
              <a:cs typeface="+mn-cs"/>
            </a:rPr>
            <a:t>in Section 4.1.</a:t>
          </a:r>
        </a:p>
        <a:p>
          <a:pPr marL="288000" lvl="0" indent="-144000">
            <a:lnSpc>
              <a:spcPct val="100000"/>
            </a:lnSpc>
            <a:spcBef>
              <a:spcPts val="0"/>
            </a:spcBef>
            <a:spcAft>
              <a:spcPts val="0"/>
            </a:spcAft>
            <a:buFont typeface="+mj-lt"/>
            <a:buAutoNum type="arabicParenR"/>
          </a:pPr>
          <a:r>
            <a:rPr lang="lt-LT" sz="1000" b="0" i="0">
              <a:solidFill>
                <a:sysClr val="windowText" lastClr="000000"/>
              </a:solidFill>
              <a:latin typeface="+mn-lt"/>
              <a:ea typeface="+mn-ea"/>
              <a:cs typeface="+mn-cs"/>
            </a:rPr>
            <a:t>For the first workload period (line 4.2.1), </a:t>
          </a:r>
          <a:r>
            <a:rPr lang="lt-LT" sz="1000" b="0" i="0">
              <a:solidFill>
                <a:schemeClr val="dk1"/>
              </a:solidFill>
              <a:effectLst/>
              <a:latin typeface="+mn-lt"/>
              <a:ea typeface="+mn-ea"/>
              <a:cs typeface="+mn-cs"/>
            </a:rPr>
            <a:t>enter the coefficient</a:t>
          </a:r>
          <a:r>
            <a:rPr lang="lt-LT" sz="1000" b="0" i="0">
              <a:solidFill>
                <a:sysClr val="windowText" lastClr="000000"/>
              </a:solidFill>
              <a:latin typeface="+mn-lt"/>
              <a:ea typeface="+mn-ea"/>
              <a:cs typeface="+mn-cs"/>
            </a:rPr>
            <a:t>.</a:t>
          </a:r>
          <a:endParaRPr lang="en-US" sz="1000" b="0" i="0">
            <a:solidFill>
              <a:sysClr val="windowText" lastClr="000000"/>
            </a:solidFill>
            <a:latin typeface="+mn-lt"/>
            <a:ea typeface="+mn-ea"/>
            <a:cs typeface="+mn-cs"/>
          </a:endParaRPr>
        </a:p>
        <a:p>
          <a:pPr marL="288000" lvl="0" indent="-144000">
            <a:lnSpc>
              <a:spcPct val="100000"/>
            </a:lnSpc>
            <a:spcBef>
              <a:spcPts val="0"/>
            </a:spcBef>
            <a:spcAft>
              <a:spcPts val="0"/>
            </a:spcAft>
            <a:buFont typeface="+mj-lt"/>
            <a:buAutoNum type="arabicParenR"/>
          </a:pPr>
          <a:r>
            <a:rPr lang="lt-LT" sz="1000" i="0">
              <a:latin typeface="+mn-lt"/>
            </a:rPr>
            <a:t>For each </a:t>
          </a:r>
          <a:r>
            <a:rPr lang="en-US" sz="1000" i="0">
              <a:latin typeface="+mn-lt"/>
            </a:rPr>
            <a:t>following </a:t>
          </a:r>
          <a:r>
            <a:rPr lang="lt-LT" sz="1000" i="0">
              <a:latin typeface="+mn-lt"/>
            </a:rPr>
            <a:t>workload period, enter: coefficient, coefficient start date</a:t>
          </a:r>
          <a:r>
            <a:rPr lang="lt-LT" sz="1000" i="0" baseline="0">
              <a:latin typeface="+mn-lt"/>
            </a:rPr>
            <a:t> and </a:t>
          </a:r>
          <a:r>
            <a:rPr lang="lt-LT" sz="1000" i="0">
              <a:latin typeface="+mn-lt"/>
            </a:rPr>
            <a:t>hours worked in each position.</a:t>
          </a:r>
        </a:p>
        <a:p>
          <a:pPr marL="144000" lvl="1" indent="0">
            <a:lnSpc>
              <a:spcPct val="100000"/>
            </a:lnSpc>
            <a:spcBef>
              <a:spcPts val="0"/>
            </a:spcBef>
            <a:spcAft>
              <a:spcPts val="0"/>
            </a:spcAft>
            <a:buFont typeface="Arial" panose="020B0604020202020204" pitchFamily="34" charset="0"/>
            <a:buNone/>
          </a:pPr>
          <a:r>
            <a:rPr lang="lt-LT" sz="1000" b="0" i="0">
              <a:solidFill>
                <a:sysClr val="windowText" lastClr="000000"/>
              </a:solidFill>
              <a:latin typeface="+mn-lt"/>
              <a:ea typeface="+mn-ea"/>
              <a:cs typeface="+mn-cs"/>
            </a:rPr>
            <a:t>Automatic fill-in:</a:t>
          </a:r>
        </a:p>
        <a:p>
          <a:pPr marL="116550" lvl="1" indent="0">
            <a:lnSpc>
              <a:spcPct val="100000"/>
            </a:lnSpc>
            <a:spcBef>
              <a:spcPts val="0"/>
            </a:spcBef>
            <a:spcAft>
              <a:spcPts val="0"/>
            </a:spcAft>
            <a:buFontTx/>
            <a:buNone/>
          </a:pPr>
          <a:r>
            <a:rPr lang="lt-LT" sz="1000" b="0" i="0">
              <a:solidFill>
                <a:sysClr val="windowText" lastClr="000000"/>
              </a:solidFill>
              <a:latin typeface="+mn-lt"/>
              <a:ea typeface="+mn-ea"/>
              <a:cs typeface="+mn-cs"/>
            </a:rPr>
            <a:t>→   Dates:</a:t>
          </a:r>
        </a:p>
        <a:p>
          <a:pPr marL="43200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lt-LT" sz="1000" b="0" i="0">
              <a:solidFill>
                <a:schemeClr val="dk1"/>
              </a:solidFill>
              <a:effectLst/>
              <a:latin typeface="+mn-lt"/>
              <a:ea typeface="+mn-ea"/>
              <a:cs typeface="+mn-cs"/>
            </a:rPr>
            <a:t>The first workload period start and the last workload period end dates = employee’s first and last working days (Sections 1 and 2).</a:t>
          </a:r>
          <a:endParaRPr lang="lt-LT" sz="1000" i="0">
            <a:effectLst/>
          </a:endParaRPr>
        </a:p>
        <a:p>
          <a:pPr marL="432000" lvl="1" indent="-171450">
            <a:lnSpc>
              <a:spcPct val="100000"/>
            </a:lnSpc>
            <a:spcBef>
              <a:spcPts val="0"/>
            </a:spcBef>
            <a:spcAft>
              <a:spcPts val="0"/>
            </a:spcAft>
            <a:buFont typeface="Arial" panose="020B0604020202020204" pitchFamily="34" charset="0"/>
            <a:buChar char="•"/>
          </a:pPr>
          <a:r>
            <a:rPr lang="lt-LT" sz="1000" b="0" i="0">
              <a:solidFill>
                <a:sysClr val="windowText" lastClr="000000"/>
              </a:solidFill>
              <a:latin typeface="+mn-lt"/>
              <a:ea typeface="+mn-ea"/>
              <a:cs typeface="+mn-cs"/>
            </a:rPr>
            <a:t>Other workload period end dates = one day before the next manually</a:t>
          </a:r>
          <a:r>
            <a:rPr lang="lt-LT" sz="1000" b="0" i="0" baseline="0">
              <a:solidFill>
                <a:sysClr val="windowText" lastClr="000000"/>
              </a:solidFill>
              <a:latin typeface="+mn-lt"/>
              <a:ea typeface="+mn-ea"/>
              <a:cs typeface="+mn-cs"/>
            </a:rPr>
            <a:t> entered workload period start </a:t>
          </a:r>
          <a:r>
            <a:rPr lang="lt-LT" sz="1000" b="0" i="0">
              <a:solidFill>
                <a:sysClr val="windowText" lastClr="000000"/>
              </a:solidFill>
              <a:latin typeface="+mn-lt"/>
              <a:ea typeface="+mn-ea"/>
              <a:cs typeface="+mn-cs"/>
            </a:rPr>
            <a:t>date.</a:t>
          </a:r>
        </a:p>
        <a:p>
          <a:pPr marL="116550" lvl="1" indent="0">
            <a:lnSpc>
              <a:spcPct val="100000"/>
            </a:lnSpc>
            <a:spcBef>
              <a:spcPts val="0"/>
            </a:spcBef>
            <a:spcAft>
              <a:spcPts val="0"/>
            </a:spcAft>
            <a:buFont typeface="Arial" panose="020B0604020202020204" pitchFamily="34" charset="0"/>
            <a:buNone/>
          </a:pPr>
          <a:r>
            <a:rPr lang="lt-LT" sz="1000" b="0" i="0">
              <a:solidFill>
                <a:sysClr val="windowText" lastClr="000000"/>
              </a:solidFill>
              <a:latin typeface="+mn-lt"/>
              <a:ea typeface="+mn-ea"/>
              <a:cs typeface="+mn-cs"/>
            </a:rPr>
            <a:t>→</a:t>
          </a:r>
          <a:r>
            <a:rPr lang="lt-LT" sz="1000" b="0" i="0">
              <a:solidFill>
                <a:schemeClr val="dk1"/>
              </a:solidFill>
              <a:effectLst/>
              <a:latin typeface="+mn-lt"/>
              <a:ea typeface="+mn-ea"/>
              <a:cs typeface="+mn-cs"/>
            </a:rPr>
            <a:t>   </a:t>
          </a:r>
          <a:r>
            <a:rPr lang="lt-LT" sz="1000" b="0" i="0">
              <a:solidFill>
                <a:sysClr val="windowText" lastClr="000000"/>
              </a:solidFill>
              <a:latin typeface="+mn-lt"/>
              <a:ea typeface="+mn-ea"/>
              <a:cs typeface="+mn-cs"/>
            </a:rPr>
            <a:t>Hours worked in the project for each position:</a:t>
          </a:r>
        </a:p>
        <a:p>
          <a:pPr marL="432000" lvl="1" indent="-171450">
            <a:lnSpc>
              <a:spcPct val="100000"/>
            </a:lnSpc>
            <a:spcBef>
              <a:spcPts val="0"/>
            </a:spcBef>
            <a:spcAft>
              <a:spcPts val="0"/>
            </a:spcAft>
            <a:buFont typeface="Arial" panose="020B0604020202020204" pitchFamily="34" charset="0"/>
            <a:buChar char="•"/>
          </a:pPr>
          <a:r>
            <a:rPr lang="lt-LT" sz="1000" b="0" i="0">
              <a:solidFill>
                <a:sysClr val="windowText" lastClr="000000"/>
              </a:solidFill>
              <a:latin typeface="+mn-lt"/>
              <a:ea typeface="+mn-ea"/>
              <a:cs typeface="+mn-cs"/>
            </a:rPr>
            <a:t>First workload period (line 4.2.1) = total hours minus hours manually entered in the following workload period(s).</a:t>
          </a:r>
        </a:p>
        <a:p>
          <a:pPr marL="432000" lvl="1" indent="-171450">
            <a:lnSpc>
              <a:spcPct val="100000"/>
            </a:lnSpc>
            <a:spcBef>
              <a:spcPts val="0"/>
            </a:spcBef>
            <a:spcAft>
              <a:spcPts val="0"/>
            </a:spcAft>
            <a:buFont typeface="Arial" panose="020B0604020202020204" pitchFamily="34" charset="0"/>
            <a:buChar char="•"/>
          </a:pPr>
          <a:r>
            <a:rPr lang="lt-LT" sz="1000" b="0" i="0">
              <a:solidFill>
                <a:sysClr val="windowText" lastClr="000000"/>
              </a:solidFill>
              <a:latin typeface="+mn-lt"/>
              <a:ea typeface="+mn-ea"/>
              <a:cs typeface="+mn-cs"/>
            </a:rPr>
            <a:t>Total hours in line 4.2 = total hours in Section 3.</a:t>
          </a:r>
        </a:p>
      </xdr:txBody>
    </xdr:sp>
    <xdr:clientData/>
  </xdr:twoCellAnchor>
  <xdr:twoCellAnchor editAs="oneCell">
    <xdr:from>
      <xdr:col>18</xdr:col>
      <xdr:colOff>42863</xdr:colOff>
      <xdr:row>11</xdr:row>
      <xdr:rowOff>0</xdr:rowOff>
    </xdr:from>
    <xdr:to>
      <xdr:col>23</xdr:col>
      <xdr:colOff>532488</xdr:colOff>
      <xdr:row>18</xdr:row>
      <xdr:rowOff>458932</xdr:rowOff>
    </xdr:to>
    <xdr:sp macro="" textlink="">
      <xdr:nvSpPr>
        <xdr:cNvPr id="8" name="TextBox 7">
          <a:extLst>
            <a:ext uri="{FF2B5EF4-FFF2-40B4-BE49-F238E27FC236}">
              <a16:creationId xmlns:a16="http://schemas.microsoft.com/office/drawing/2014/main" id="{70B71FF1-BDDA-443C-8AD7-8BE5C087A469}"/>
            </a:ext>
          </a:extLst>
        </xdr:cNvPr>
        <xdr:cNvSpPr txBox="1"/>
      </xdr:nvSpPr>
      <xdr:spPr>
        <a:xfrm>
          <a:off x="9758363" y="3984625"/>
          <a:ext cx="3744000" cy="212580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a:lnSpc>
              <a:spcPct val="100000"/>
            </a:lnSpc>
            <a:spcBef>
              <a:spcPts val="0"/>
            </a:spcBef>
            <a:spcAft>
              <a:spcPts val="300"/>
            </a:spcAft>
          </a:pPr>
          <a:r>
            <a:rPr lang="lt-LT" sz="1100" b="1">
              <a:solidFill>
                <a:schemeClr val="accent1">
                  <a:lumMod val="75000"/>
                </a:schemeClr>
              </a:solidFill>
            </a:rPr>
            <a:t>Employee position in the project</a:t>
          </a:r>
        </a:p>
        <a:p>
          <a:pPr>
            <a:lnSpc>
              <a:spcPct val="100000"/>
            </a:lnSpc>
            <a:spcBef>
              <a:spcPts val="0"/>
            </a:spcBef>
            <a:spcAft>
              <a:spcPts val="300"/>
            </a:spcAft>
          </a:pPr>
          <a:r>
            <a:rPr lang="en-US" sz="1000" b="0" baseline="0">
              <a:solidFill>
                <a:schemeClr val="dk1"/>
              </a:solidFill>
              <a:latin typeface="+mn-lt"/>
              <a:ea typeface="+mn-ea"/>
              <a:cs typeface="+mn-cs"/>
            </a:rPr>
            <a:t>The same employee may work in more than one project position only in exceptional cases. </a:t>
          </a:r>
          <a:endParaRPr lang="lt-LT" sz="1000" b="0" baseline="0">
            <a:solidFill>
              <a:schemeClr val="dk1"/>
            </a:solidFill>
            <a:latin typeface="+mn-lt"/>
            <a:ea typeface="+mn-ea"/>
            <a:cs typeface="+mn-cs"/>
          </a:endParaRPr>
        </a:p>
        <a:p>
          <a:pPr>
            <a:lnSpc>
              <a:spcPct val="100000"/>
            </a:lnSpc>
            <a:spcBef>
              <a:spcPts val="0"/>
            </a:spcBef>
            <a:spcAft>
              <a:spcPts val="300"/>
            </a:spcAft>
          </a:pPr>
          <a:endParaRPr lang="lt-LT" sz="1000" b="0" baseline="0">
            <a:solidFill>
              <a:schemeClr val="dk1"/>
            </a:solidFill>
            <a:latin typeface="+mn-lt"/>
            <a:ea typeface="+mn-ea"/>
            <a:cs typeface="+mn-cs"/>
          </a:endParaRPr>
        </a:p>
        <a:p>
          <a:pPr marL="0" indent="0">
            <a:lnSpc>
              <a:spcPct val="100000"/>
            </a:lnSpc>
            <a:spcBef>
              <a:spcPts val="0"/>
            </a:spcBef>
            <a:spcAft>
              <a:spcPts val="300"/>
            </a:spcAft>
            <a:buFontTx/>
            <a:buNone/>
          </a:pPr>
          <a:r>
            <a:rPr lang="lt-LT" sz="1000" b="1" i="0" baseline="0">
              <a:solidFill>
                <a:sysClr val="windowText" lastClr="000000"/>
              </a:solidFill>
              <a:latin typeface="+mn-lt"/>
              <a:ea typeface="+mn-ea"/>
              <a:cs typeface="+mn-cs"/>
            </a:rPr>
            <a:t>(!) </a:t>
          </a:r>
          <a:r>
            <a:rPr lang="en-US" sz="1000" b="1" i="0" baseline="0">
              <a:solidFill>
                <a:sysClr val="windowText" lastClr="000000"/>
              </a:solidFill>
              <a:latin typeface="+mn-lt"/>
              <a:ea typeface="+mn-ea"/>
              <a:cs typeface="+mn-cs"/>
            </a:rPr>
            <a:t>If the employee worked in </a:t>
          </a:r>
          <a:r>
            <a:rPr lang="en-US" sz="1000" b="1" i="0" u="sng" baseline="0">
              <a:solidFill>
                <a:sysClr val="windowText" lastClr="000000"/>
              </a:solidFill>
              <a:latin typeface="+mn-lt"/>
              <a:ea typeface="+mn-ea"/>
              <a:cs typeface="+mn-cs"/>
            </a:rPr>
            <a:t>more than two positions </a:t>
          </a:r>
          <a:r>
            <a:rPr lang="en-US" sz="1000" b="1" i="0" baseline="0">
              <a:solidFill>
                <a:sysClr val="windowText" lastClr="000000"/>
              </a:solidFill>
              <a:latin typeface="+mn-lt"/>
              <a:ea typeface="+mn-ea"/>
              <a:cs typeface="+mn-cs"/>
            </a:rPr>
            <a:t>during the reporting period</a:t>
          </a:r>
          <a:r>
            <a:rPr lang="lt-LT" sz="1000" b="0" i="0" baseline="0">
              <a:solidFill>
                <a:sysClr val="windowText" lastClr="000000"/>
              </a:solidFill>
              <a:latin typeface="+mn-lt"/>
              <a:ea typeface="+mn-ea"/>
              <a:cs typeface="+mn-cs"/>
            </a:rPr>
            <a:t>:</a:t>
          </a:r>
        </a:p>
        <a:p>
          <a:pPr marL="180000" indent="-180000">
            <a:lnSpc>
              <a:spcPct val="100000"/>
            </a:lnSpc>
            <a:spcBef>
              <a:spcPts val="0"/>
            </a:spcBef>
            <a:spcAft>
              <a:spcPts val="300"/>
            </a:spcAft>
            <a:buFont typeface="+mj-lt"/>
            <a:buAutoNum type="arabicParenR"/>
          </a:pPr>
          <a:r>
            <a:rPr lang="lt-LT" sz="1000" b="0" baseline="0">
              <a:solidFill>
                <a:schemeClr val="dk1"/>
              </a:solidFill>
              <a:latin typeface="+mn-lt"/>
              <a:ea typeface="+mn-ea"/>
              <a:cs typeface="+mn-cs"/>
            </a:rPr>
            <a:t>A separate </a:t>
          </a:r>
          <a:r>
            <a:rPr lang="en-US" sz="1000" b="0" baseline="0">
              <a:solidFill>
                <a:schemeClr val="dk1"/>
              </a:solidFill>
              <a:latin typeface="+mn-lt"/>
              <a:ea typeface="+mn-ea"/>
              <a:cs typeface="+mn-cs"/>
            </a:rPr>
            <a:t>timesheet </a:t>
          </a:r>
          <a:r>
            <a:rPr lang="lt-LT" sz="1000" b="0" baseline="0">
              <a:solidFill>
                <a:schemeClr val="dk1"/>
              </a:solidFill>
              <a:latin typeface="+mn-lt"/>
              <a:ea typeface="+mn-ea"/>
              <a:cs typeface="+mn-cs"/>
            </a:rPr>
            <a:t>form </a:t>
          </a:r>
          <a:r>
            <a:rPr lang="en-US" sz="1000" b="0" baseline="0">
              <a:solidFill>
                <a:schemeClr val="dk1"/>
              </a:solidFill>
              <a:latin typeface="+mn-lt"/>
              <a:ea typeface="+mn-ea"/>
              <a:cs typeface="+mn-cs"/>
            </a:rPr>
            <a:t>must be completed</a:t>
          </a:r>
          <a:r>
            <a:rPr lang="lt-LT" sz="1000" b="0" baseline="0">
              <a:solidFill>
                <a:schemeClr val="dk1"/>
              </a:solidFill>
              <a:latin typeface="+mn-lt"/>
              <a:ea typeface="+mn-ea"/>
              <a:cs typeface="+mn-cs"/>
            </a:rPr>
            <a:t> for each position</a:t>
          </a:r>
          <a:r>
            <a:rPr lang="en-US" sz="1000" b="0" baseline="0">
              <a:solidFill>
                <a:schemeClr val="dk1"/>
              </a:solidFill>
              <a:latin typeface="+mn-lt"/>
              <a:ea typeface="+mn-ea"/>
              <a:cs typeface="+mn-cs"/>
            </a:rPr>
            <a:t>.</a:t>
          </a:r>
          <a:endParaRPr lang="lt-LT" sz="1000" b="0" baseline="0">
            <a:solidFill>
              <a:schemeClr val="dk1"/>
            </a:solidFill>
            <a:latin typeface="+mn-lt"/>
            <a:ea typeface="+mn-ea"/>
            <a:cs typeface="+mn-cs"/>
          </a:endParaRPr>
        </a:p>
        <a:p>
          <a:pPr marL="180000" indent="-180000">
            <a:lnSpc>
              <a:spcPct val="100000"/>
            </a:lnSpc>
            <a:spcBef>
              <a:spcPts val="0"/>
            </a:spcBef>
            <a:spcAft>
              <a:spcPts val="300"/>
            </a:spcAft>
            <a:buFont typeface="+mj-lt"/>
            <a:buAutoNum type="arabicParenR"/>
          </a:pPr>
          <a:r>
            <a:rPr lang="lt-LT" sz="1000" b="0" baseline="0">
              <a:solidFill>
                <a:schemeClr val="dk1"/>
              </a:solidFill>
              <a:latin typeface="+mn-lt"/>
              <a:ea typeface="+mn-ea"/>
              <a:cs typeface="+mn-cs"/>
            </a:rPr>
            <a:t>Relevant information must be provided in Section 6 (Comments).</a:t>
          </a:r>
        </a:p>
        <a:p>
          <a:pPr marL="180000" indent="-180000">
            <a:lnSpc>
              <a:spcPct val="100000"/>
            </a:lnSpc>
            <a:spcBef>
              <a:spcPts val="0"/>
            </a:spcBef>
            <a:spcAft>
              <a:spcPts val="300"/>
            </a:spcAft>
            <a:buFont typeface="+mj-lt"/>
            <a:buAutoNum type="arabicParenR"/>
          </a:pPr>
          <a:r>
            <a:rPr lang="lt-LT" sz="1000" b="0" baseline="0">
              <a:solidFill>
                <a:schemeClr val="dk1"/>
              </a:solidFill>
              <a:effectLst/>
              <a:latin typeface="+mn-lt"/>
              <a:ea typeface="+mn-ea"/>
              <a:cs typeface="+mn-cs"/>
            </a:rPr>
            <a:t>Information on eligible hours per position in Sections 4.2, 4.3 and 5 is not valid. The n</a:t>
          </a:r>
          <a:r>
            <a:rPr lang="lt-LT" sz="1000" b="0" baseline="0">
              <a:solidFill>
                <a:schemeClr val="dk1"/>
              </a:solidFill>
              <a:latin typeface="+mn-lt"/>
              <a:ea typeface="+mn-ea"/>
              <a:cs typeface="+mn-cs"/>
            </a:rPr>
            <a:t>umber of eligible hours for each position must be calculated manually.</a:t>
          </a:r>
        </a:p>
        <a:p>
          <a:pPr marL="171450" indent="-171450">
            <a:lnSpc>
              <a:spcPct val="100000"/>
            </a:lnSpc>
            <a:spcBef>
              <a:spcPts val="0"/>
            </a:spcBef>
            <a:spcAft>
              <a:spcPts val="300"/>
            </a:spcAft>
            <a:buFont typeface="Arial" panose="020B0604020202020204" pitchFamily="34" charset="0"/>
            <a:buChar char="•"/>
          </a:pPr>
          <a:endParaRPr lang="lt-LT" sz="1000" b="0" baseline="0">
            <a:solidFill>
              <a:schemeClr val="dk1"/>
            </a:solidFill>
            <a:latin typeface="+mn-lt"/>
            <a:ea typeface="+mn-ea"/>
            <a:cs typeface="+mn-cs"/>
          </a:endParaRPr>
        </a:p>
      </xdr:txBody>
    </xdr:sp>
    <xdr:clientData/>
  </xdr:twoCellAnchor>
  <xdr:twoCellAnchor>
    <xdr:from>
      <xdr:col>0</xdr:col>
      <xdr:colOff>165</xdr:colOff>
      <xdr:row>0</xdr:row>
      <xdr:rowOff>258098</xdr:rowOff>
    </xdr:from>
    <xdr:to>
      <xdr:col>2</xdr:col>
      <xdr:colOff>447676</xdr:colOff>
      <xdr:row>1</xdr:row>
      <xdr:rowOff>242424</xdr:rowOff>
    </xdr:to>
    <xdr:grpSp>
      <xdr:nvGrpSpPr>
        <xdr:cNvPr id="36" name="Group 35">
          <a:extLst>
            <a:ext uri="{FF2B5EF4-FFF2-40B4-BE49-F238E27FC236}">
              <a16:creationId xmlns:a16="http://schemas.microsoft.com/office/drawing/2014/main" id="{6CAE2FFF-8198-AEA6-7C16-9B6BEFA37058}"/>
            </a:ext>
          </a:extLst>
        </xdr:cNvPr>
        <xdr:cNvGrpSpPr/>
      </xdr:nvGrpSpPr>
      <xdr:grpSpPr>
        <a:xfrm>
          <a:off x="165" y="258098"/>
          <a:ext cx="804699" cy="270076"/>
          <a:chOff x="420240" y="239048"/>
          <a:chExt cx="757049" cy="233205"/>
        </a:xfrm>
      </xdr:grpSpPr>
      <xdr:sp macro="" textlink="">
        <xdr:nvSpPr>
          <xdr:cNvPr id="10" name="Text Box 1">
            <a:extLst>
              <a:ext uri="{FF2B5EF4-FFF2-40B4-BE49-F238E27FC236}">
                <a16:creationId xmlns:a16="http://schemas.microsoft.com/office/drawing/2014/main" id="{282A5BCF-ACE9-08B7-420D-F6A04DE0473D}"/>
              </a:ext>
            </a:extLst>
          </xdr:cNvPr>
          <xdr:cNvSpPr txBox="1">
            <a:spLocks noChangeArrowheads="1"/>
          </xdr:cNvSpPr>
        </xdr:nvSpPr>
        <xdr:spPr bwMode="auto">
          <a:xfrm>
            <a:off x="420240" y="239048"/>
            <a:ext cx="626903" cy="23320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overflow" horzOverflow="overflow" wrap="none" lIns="0" rIns="0" rtlCol="0" anchor="ctr" anchorCtr="0">
            <a:spAutoFit/>
          </a:bodyPr>
          <a:lstStyle/>
          <a:p>
            <a:pPr marL="0" indent="0" algn="r" rtl="0">
              <a:defRPr sz="1000"/>
            </a:pPr>
            <a:r>
              <a:rPr lang="lt-LT" sz="900" b="1">
                <a:solidFill>
                  <a:schemeClr val="tx1">
                    <a:lumMod val="65000"/>
                    <a:lumOff val="35000"/>
                  </a:schemeClr>
                </a:solidFill>
                <a:latin typeface="+mn-lt"/>
                <a:ea typeface="+mn-ea"/>
                <a:cs typeface="+mn-cs"/>
              </a:rPr>
              <a:t>Go to section</a:t>
            </a:r>
          </a:p>
        </xdr:txBody>
      </xdr:sp>
      <xdr:grpSp>
        <xdr:nvGrpSpPr>
          <xdr:cNvPr id="32" name="Graphic 10" descr="Chevron arrows outline">
            <a:extLst>
              <a:ext uri="{FF2B5EF4-FFF2-40B4-BE49-F238E27FC236}">
                <a16:creationId xmlns:a16="http://schemas.microsoft.com/office/drawing/2014/main" id="{D9056629-0AFC-0D76-3785-E34653B77DC3}"/>
              </a:ext>
            </a:extLst>
          </xdr:cNvPr>
          <xdr:cNvGrpSpPr/>
        </xdr:nvGrpSpPr>
        <xdr:grpSpPr>
          <a:xfrm>
            <a:off x="1045793" y="301496"/>
            <a:ext cx="131496" cy="110764"/>
            <a:chOff x="1067919" y="300267"/>
            <a:chExt cx="131496" cy="110764"/>
          </a:xfrm>
          <a:solidFill>
            <a:schemeClr val="tx1">
              <a:lumMod val="50000"/>
              <a:lumOff val="50000"/>
            </a:schemeClr>
          </a:solidFill>
        </xdr:grpSpPr>
        <xdr:sp macro="" textlink="">
          <xdr:nvSpPr>
            <xdr:cNvPr id="34" name="Freeform: Shape 33">
              <a:extLst>
                <a:ext uri="{FF2B5EF4-FFF2-40B4-BE49-F238E27FC236}">
                  <a16:creationId xmlns:a16="http://schemas.microsoft.com/office/drawing/2014/main" id="{A373CC81-2817-46A4-469F-7A4C0445345A}"/>
                </a:ext>
              </a:extLst>
            </xdr:cNvPr>
            <xdr:cNvSpPr/>
          </xdr:nvSpPr>
          <xdr:spPr>
            <a:xfrm>
              <a:off x="1067919" y="300267"/>
              <a:ext cx="64420" cy="110764"/>
            </a:xfrm>
            <a:custGeom>
              <a:avLst/>
              <a:gdLst>
                <a:gd name="csX0" fmla="*/ 0 w 64420"/>
                <a:gd name="csY0" fmla="*/ 2324 h 110764"/>
                <a:gd name="csX1" fmla="*/ 57434 w 64420"/>
                <a:gd name="csY1" fmla="*/ 55382 h 110764"/>
                <a:gd name="csX2" fmla="*/ 0 w 64420"/>
                <a:gd name="csY2" fmla="*/ 108441 h 110764"/>
                <a:gd name="csX3" fmla="*/ 4472 w 64420"/>
                <a:gd name="csY3" fmla="*/ 110765 h 110764"/>
                <a:gd name="csX4" fmla="*/ 64421 w 64420"/>
                <a:gd name="csY4" fmla="*/ 55382 h 110764"/>
                <a:gd name="csX5" fmla="*/ 4472 w 64420"/>
                <a:gd name="csY5" fmla="*/ 0 h 110764"/>
                <a:gd name="csX6" fmla="*/ 0 w 64420"/>
                <a:gd name="csY6" fmla="*/ 2324 h 110764"/>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64420" h="110764">
                  <a:moveTo>
                    <a:pt x="0" y="2324"/>
                  </a:moveTo>
                  <a:lnTo>
                    <a:pt x="57434" y="55382"/>
                  </a:lnTo>
                  <a:lnTo>
                    <a:pt x="0" y="108441"/>
                  </a:lnTo>
                  <a:lnTo>
                    <a:pt x="4472" y="110765"/>
                  </a:lnTo>
                  <a:lnTo>
                    <a:pt x="64421" y="55382"/>
                  </a:lnTo>
                  <a:lnTo>
                    <a:pt x="4472" y="0"/>
                  </a:lnTo>
                  <a:lnTo>
                    <a:pt x="0" y="2324"/>
                  </a:lnTo>
                  <a:close/>
                </a:path>
              </a:pathLst>
            </a:custGeom>
            <a:solidFill>
              <a:schemeClr val="tx1">
                <a:lumMod val="50000"/>
                <a:lumOff val="50000"/>
              </a:schemeClr>
            </a:solidFill>
            <a:ln w="2778" cap="flat">
              <a:solidFill>
                <a:schemeClr val="tx1">
                  <a:lumMod val="50000"/>
                  <a:lumOff val="50000"/>
                </a:schemeClr>
              </a:solidFill>
              <a:prstDash val="solid"/>
              <a:miter/>
            </a:ln>
          </xdr:spPr>
        </xdr:sp>
        <xdr:sp macro="" textlink="">
          <xdr:nvSpPr>
            <xdr:cNvPr id="35" name="Freeform: Shape 34">
              <a:extLst>
                <a:ext uri="{FF2B5EF4-FFF2-40B4-BE49-F238E27FC236}">
                  <a16:creationId xmlns:a16="http://schemas.microsoft.com/office/drawing/2014/main" id="{168B52A7-CB71-879F-457D-443A9143A298}"/>
                </a:ext>
              </a:extLst>
            </xdr:cNvPr>
            <xdr:cNvSpPr/>
          </xdr:nvSpPr>
          <xdr:spPr>
            <a:xfrm>
              <a:off x="1134995" y="300267"/>
              <a:ext cx="64420" cy="110764"/>
            </a:xfrm>
            <a:custGeom>
              <a:avLst/>
              <a:gdLst>
                <a:gd name="csX0" fmla="*/ 0 w 64420"/>
                <a:gd name="csY0" fmla="*/ 2324 h 110764"/>
                <a:gd name="csX1" fmla="*/ 57434 w 64420"/>
                <a:gd name="csY1" fmla="*/ 55382 h 110764"/>
                <a:gd name="csX2" fmla="*/ 0 w 64420"/>
                <a:gd name="csY2" fmla="*/ 108441 h 110764"/>
                <a:gd name="csX3" fmla="*/ 4472 w 64420"/>
                <a:gd name="csY3" fmla="*/ 110765 h 110764"/>
                <a:gd name="csX4" fmla="*/ 64421 w 64420"/>
                <a:gd name="csY4" fmla="*/ 55382 h 110764"/>
                <a:gd name="csX5" fmla="*/ 4472 w 64420"/>
                <a:gd name="csY5" fmla="*/ 0 h 110764"/>
                <a:gd name="csX6" fmla="*/ 0 w 64420"/>
                <a:gd name="csY6" fmla="*/ 2324 h 110764"/>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64420" h="110764">
                  <a:moveTo>
                    <a:pt x="0" y="2324"/>
                  </a:moveTo>
                  <a:lnTo>
                    <a:pt x="57434" y="55382"/>
                  </a:lnTo>
                  <a:lnTo>
                    <a:pt x="0" y="108441"/>
                  </a:lnTo>
                  <a:lnTo>
                    <a:pt x="4472" y="110765"/>
                  </a:lnTo>
                  <a:lnTo>
                    <a:pt x="64421" y="55382"/>
                  </a:lnTo>
                  <a:lnTo>
                    <a:pt x="4472" y="0"/>
                  </a:lnTo>
                  <a:lnTo>
                    <a:pt x="0" y="2324"/>
                  </a:lnTo>
                  <a:close/>
                </a:path>
              </a:pathLst>
            </a:custGeom>
            <a:solidFill>
              <a:schemeClr val="tx1">
                <a:lumMod val="50000"/>
                <a:lumOff val="50000"/>
              </a:schemeClr>
            </a:solidFill>
            <a:ln w="2778" cap="flat">
              <a:solidFill>
                <a:schemeClr val="tx1">
                  <a:lumMod val="50000"/>
                  <a:lumOff val="50000"/>
                </a:schemeClr>
              </a:solidFill>
              <a:prstDash val="solid"/>
              <a:miter/>
            </a:ln>
          </xdr:spPr>
        </xdr:sp>
      </xdr:grpSp>
    </xdr:grpSp>
    <xdr:clientData/>
  </xdr:twoCellAnchor>
  <xdr:oneCellAnchor>
    <xdr:from>
      <xdr:col>6</xdr:col>
      <xdr:colOff>208599</xdr:colOff>
      <xdr:row>1</xdr:row>
      <xdr:rowOff>0</xdr:rowOff>
    </xdr:from>
    <xdr:ext cx="1116000" cy="216000"/>
    <xdr:sp macro="" textlink="">
      <xdr:nvSpPr>
        <xdr:cNvPr id="18" name="TextBox 17">
          <a:hlinkClick xmlns:r="http://schemas.openxmlformats.org/officeDocument/2006/relationships" r:id="rId2"/>
          <a:extLst>
            <a:ext uri="{FF2B5EF4-FFF2-40B4-BE49-F238E27FC236}">
              <a16:creationId xmlns:a16="http://schemas.microsoft.com/office/drawing/2014/main" id="{C85A7E73-AEC4-4416-BAC7-E654A881172B}"/>
            </a:ext>
          </a:extLst>
        </xdr:cNvPr>
        <xdr:cNvSpPr txBox="1"/>
      </xdr:nvSpPr>
      <xdr:spPr>
        <a:xfrm>
          <a:off x="3037524" y="247650"/>
          <a:ext cx="1116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3 · Detailed </a:t>
          </a:r>
          <a:r>
            <a:rPr lang="lt-LT" sz="900" b="1">
              <a:solidFill>
                <a:schemeClr val="tx1">
                  <a:lumMod val="65000"/>
                  <a:lumOff val="35000"/>
                </a:schemeClr>
              </a:solidFill>
              <a:latin typeface="+mn-lt"/>
              <a:ea typeface="+mn-ea"/>
              <a:cs typeface="+mn-cs"/>
            </a:rPr>
            <a:t>timesheet</a:t>
          </a:r>
          <a:r>
            <a:rPr lang="lt-LT" sz="900" b="1">
              <a:solidFill>
                <a:schemeClr val="tx1">
                  <a:lumMod val="65000"/>
                  <a:lumOff val="35000"/>
                </a:schemeClr>
              </a:solidFill>
              <a:latin typeface="+mn-lt"/>
            </a:rPr>
            <a:t> </a:t>
          </a:r>
        </a:p>
      </xdr:txBody>
    </xdr:sp>
    <xdr:clientData/>
  </xdr:oneCellAnchor>
  <xdr:oneCellAnchor>
    <xdr:from>
      <xdr:col>4</xdr:col>
      <xdr:colOff>362493</xdr:colOff>
      <xdr:row>1</xdr:row>
      <xdr:rowOff>0</xdr:rowOff>
    </xdr:from>
    <xdr:ext cx="1008000" cy="216000"/>
    <xdr:sp macro="" textlink="">
      <xdr:nvSpPr>
        <xdr:cNvPr id="19" name="TextBox 18">
          <a:hlinkClick xmlns:r="http://schemas.openxmlformats.org/officeDocument/2006/relationships" r:id="rId3"/>
          <a:extLst>
            <a:ext uri="{FF2B5EF4-FFF2-40B4-BE49-F238E27FC236}">
              <a16:creationId xmlns:a16="http://schemas.microsoft.com/office/drawing/2014/main" id="{8A1BF7FE-ADB2-45CA-A287-2A9204A873E3}"/>
            </a:ext>
          </a:extLst>
        </xdr:cNvPr>
        <xdr:cNvSpPr txBox="1"/>
      </xdr:nvSpPr>
      <xdr:spPr>
        <a:xfrm>
          <a:off x="1953168"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marL="0" indent="0" algn="ctr"/>
          <a:r>
            <a:rPr lang="lt-LT" sz="900" b="1">
              <a:solidFill>
                <a:schemeClr val="tx1">
                  <a:lumMod val="65000"/>
                  <a:lumOff val="35000"/>
                </a:schemeClr>
              </a:solidFill>
              <a:latin typeface="+mn-lt"/>
              <a:ea typeface="+mn-ea"/>
              <a:cs typeface="+mn-cs"/>
            </a:rPr>
            <a:t>2 · Position</a:t>
          </a:r>
        </a:p>
      </xdr:txBody>
    </xdr:sp>
    <xdr:clientData/>
  </xdr:oneCellAnchor>
  <xdr:oneCellAnchor>
    <xdr:from>
      <xdr:col>8</xdr:col>
      <xdr:colOff>162705</xdr:colOff>
      <xdr:row>1</xdr:row>
      <xdr:rowOff>0</xdr:rowOff>
    </xdr:from>
    <xdr:ext cx="1008000" cy="216000"/>
    <xdr:sp macro="" textlink="">
      <xdr:nvSpPr>
        <xdr:cNvPr id="20" name="TextBox 19">
          <a:hlinkClick xmlns:r="http://schemas.openxmlformats.org/officeDocument/2006/relationships" r:id="rId4"/>
          <a:extLst>
            <a:ext uri="{FF2B5EF4-FFF2-40B4-BE49-F238E27FC236}">
              <a16:creationId xmlns:a16="http://schemas.microsoft.com/office/drawing/2014/main" id="{75A13470-FE0E-4C53-B6EA-CA11C3C6766E}"/>
            </a:ext>
          </a:extLst>
        </xdr:cNvPr>
        <xdr:cNvSpPr txBox="1"/>
      </xdr:nvSpPr>
      <xdr:spPr>
        <a:xfrm>
          <a:off x="4229880"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4 · Eligible </a:t>
          </a:r>
          <a:r>
            <a:rPr lang="lt-LT" sz="900" b="1">
              <a:solidFill>
                <a:schemeClr val="tx1">
                  <a:lumMod val="65000"/>
                  <a:lumOff val="35000"/>
                </a:schemeClr>
              </a:solidFill>
              <a:latin typeface="+mn-lt"/>
              <a:ea typeface="+mn-ea"/>
              <a:cs typeface="+mn-cs"/>
            </a:rPr>
            <a:t>hours</a:t>
          </a:r>
          <a:r>
            <a:rPr lang="lt-LT" sz="900" b="1">
              <a:solidFill>
                <a:schemeClr val="tx1">
                  <a:lumMod val="65000"/>
                  <a:lumOff val="35000"/>
                </a:schemeClr>
              </a:solidFill>
              <a:latin typeface="+mn-lt"/>
            </a:rPr>
            <a:t> </a:t>
          </a:r>
        </a:p>
      </xdr:txBody>
    </xdr:sp>
    <xdr:clientData/>
  </xdr:oneCellAnchor>
  <xdr:oneCellAnchor>
    <xdr:from>
      <xdr:col>10</xdr:col>
      <xdr:colOff>8811</xdr:colOff>
      <xdr:row>1</xdr:row>
      <xdr:rowOff>0</xdr:rowOff>
    </xdr:from>
    <xdr:ext cx="1008000" cy="216000"/>
    <xdr:sp macro="" textlink="">
      <xdr:nvSpPr>
        <xdr:cNvPr id="21" name="TextBox 20">
          <a:hlinkClick xmlns:r="http://schemas.openxmlformats.org/officeDocument/2006/relationships" r:id="rId5"/>
          <a:extLst>
            <a:ext uri="{FF2B5EF4-FFF2-40B4-BE49-F238E27FC236}">
              <a16:creationId xmlns:a16="http://schemas.microsoft.com/office/drawing/2014/main" id="{5148761C-3718-416D-9C64-F6AC26E7A487}"/>
            </a:ext>
          </a:extLst>
        </xdr:cNvPr>
        <xdr:cNvSpPr txBox="1"/>
      </xdr:nvSpPr>
      <xdr:spPr>
        <a:xfrm>
          <a:off x="5314236"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5 · Balance</a:t>
          </a:r>
        </a:p>
      </xdr:txBody>
    </xdr:sp>
    <xdr:clientData/>
  </xdr:oneCellAnchor>
  <xdr:oneCellAnchor>
    <xdr:from>
      <xdr:col>11</xdr:col>
      <xdr:colOff>474042</xdr:colOff>
      <xdr:row>1</xdr:row>
      <xdr:rowOff>0</xdr:rowOff>
    </xdr:from>
    <xdr:ext cx="1008000" cy="216000"/>
    <xdr:sp macro="" textlink="">
      <xdr:nvSpPr>
        <xdr:cNvPr id="22" name="TextBox 21">
          <a:hlinkClick xmlns:r="http://schemas.openxmlformats.org/officeDocument/2006/relationships" r:id="rId6"/>
          <a:extLst>
            <a:ext uri="{FF2B5EF4-FFF2-40B4-BE49-F238E27FC236}">
              <a16:creationId xmlns:a16="http://schemas.microsoft.com/office/drawing/2014/main" id="{CB6DAC2B-6FB3-4302-801A-BAAC2F27FCA7}"/>
            </a:ext>
          </a:extLst>
        </xdr:cNvPr>
        <xdr:cNvSpPr txBox="1"/>
      </xdr:nvSpPr>
      <xdr:spPr>
        <a:xfrm>
          <a:off x="6398592"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6 · </a:t>
          </a:r>
          <a:r>
            <a:rPr lang="lt-LT" sz="900" b="1">
              <a:solidFill>
                <a:schemeClr val="tx1">
                  <a:lumMod val="65000"/>
                  <a:lumOff val="35000"/>
                </a:schemeClr>
              </a:solidFill>
              <a:latin typeface="+mn-lt"/>
              <a:ea typeface="+mn-ea"/>
              <a:cs typeface="+mn-cs"/>
            </a:rPr>
            <a:t>Comments</a:t>
          </a:r>
          <a:r>
            <a:rPr lang="lt-LT" sz="900" b="1">
              <a:solidFill>
                <a:schemeClr val="tx1">
                  <a:lumMod val="65000"/>
                  <a:lumOff val="35000"/>
                </a:schemeClr>
              </a:solidFill>
              <a:latin typeface="+mn-lt"/>
            </a:rPr>
            <a:t> </a:t>
          </a:r>
        </a:p>
      </xdr:txBody>
    </xdr:sp>
    <xdr:clientData/>
  </xdr:oneCellAnchor>
  <xdr:oneCellAnchor>
    <xdr:from>
      <xdr:col>13</xdr:col>
      <xdr:colOff>320148</xdr:colOff>
      <xdr:row>1</xdr:row>
      <xdr:rowOff>0</xdr:rowOff>
    </xdr:from>
    <xdr:ext cx="1008000" cy="216000"/>
    <xdr:sp macro="" textlink="">
      <xdr:nvSpPr>
        <xdr:cNvPr id="23" name="TextBox 22">
          <a:hlinkClick xmlns:r="http://schemas.openxmlformats.org/officeDocument/2006/relationships" r:id="rId7"/>
          <a:extLst>
            <a:ext uri="{FF2B5EF4-FFF2-40B4-BE49-F238E27FC236}">
              <a16:creationId xmlns:a16="http://schemas.microsoft.com/office/drawing/2014/main" id="{C525409A-5CDD-4D4A-B677-95A2D0AFE01A}"/>
            </a:ext>
          </a:extLst>
        </xdr:cNvPr>
        <xdr:cNvSpPr txBox="1"/>
      </xdr:nvSpPr>
      <xdr:spPr>
        <a:xfrm>
          <a:off x="7482948"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algn="ctr"/>
          <a:r>
            <a:rPr lang="lt-LT" sz="900" b="1">
              <a:solidFill>
                <a:schemeClr val="tx1">
                  <a:lumMod val="65000"/>
                  <a:lumOff val="35000"/>
                </a:schemeClr>
              </a:solidFill>
              <a:latin typeface="+mn-lt"/>
            </a:rPr>
            <a:t>7 · </a:t>
          </a:r>
          <a:r>
            <a:rPr lang="lt-LT" sz="900" b="1">
              <a:solidFill>
                <a:schemeClr val="tx1">
                  <a:lumMod val="65000"/>
                  <a:lumOff val="35000"/>
                </a:schemeClr>
              </a:solidFill>
              <a:latin typeface="+mn-lt"/>
              <a:ea typeface="+mn-ea"/>
              <a:cs typeface="+mn-cs"/>
            </a:rPr>
            <a:t>Confirmation</a:t>
          </a:r>
        </a:p>
      </xdr:txBody>
    </xdr:sp>
    <xdr:clientData/>
  </xdr:oneCellAnchor>
  <xdr:oneCellAnchor>
    <xdr:from>
      <xdr:col>15</xdr:col>
      <xdr:colOff>166252</xdr:colOff>
      <xdr:row>1</xdr:row>
      <xdr:rowOff>0</xdr:rowOff>
    </xdr:from>
    <xdr:ext cx="1008000" cy="216000"/>
    <xdr:sp macro="" textlink="">
      <xdr:nvSpPr>
        <xdr:cNvPr id="24" name="TextBox 23">
          <a:hlinkClick xmlns:r="http://schemas.openxmlformats.org/officeDocument/2006/relationships" r:id="rId8"/>
          <a:extLst>
            <a:ext uri="{FF2B5EF4-FFF2-40B4-BE49-F238E27FC236}">
              <a16:creationId xmlns:a16="http://schemas.microsoft.com/office/drawing/2014/main" id="{0A390542-366C-498E-84EC-C8249CCDF840}"/>
            </a:ext>
          </a:extLst>
        </xdr:cNvPr>
        <xdr:cNvSpPr txBox="1"/>
      </xdr:nvSpPr>
      <xdr:spPr>
        <a:xfrm>
          <a:off x="8567302"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marL="0" indent="0" algn="ctr"/>
          <a:r>
            <a:rPr lang="lt-LT" sz="900" b="1">
              <a:solidFill>
                <a:schemeClr val="tx1">
                  <a:lumMod val="65000"/>
                  <a:lumOff val="35000"/>
                </a:schemeClr>
              </a:solidFill>
              <a:latin typeface="+mn-lt"/>
              <a:ea typeface="+mn-ea"/>
              <a:cs typeface="+mn-cs"/>
            </a:rPr>
            <a:t>Instructions</a:t>
          </a:r>
        </a:p>
      </xdr:txBody>
    </xdr:sp>
    <xdr:clientData/>
  </xdr:oneCellAnchor>
  <xdr:twoCellAnchor editAs="oneCell">
    <xdr:from>
      <xdr:col>18</xdr:col>
      <xdr:colOff>42862</xdr:colOff>
      <xdr:row>58</xdr:row>
      <xdr:rowOff>94381</xdr:rowOff>
    </xdr:from>
    <xdr:to>
      <xdr:col>23</xdr:col>
      <xdr:colOff>532487</xdr:colOff>
      <xdr:row>70</xdr:row>
      <xdr:rowOff>304800</xdr:rowOff>
    </xdr:to>
    <xdr:sp macro="" textlink="">
      <xdr:nvSpPr>
        <xdr:cNvPr id="25" name="TextBox 24">
          <a:extLst>
            <a:ext uri="{FF2B5EF4-FFF2-40B4-BE49-F238E27FC236}">
              <a16:creationId xmlns:a16="http://schemas.microsoft.com/office/drawing/2014/main" id="{2F6F63D2-EE6A-DF93-61A5-C9D7210FA3DD}"/>
            </a:ext>
          </a:extLst>
        </xdr:cNvPr>
        <xdr:cNvSpPr txBox="1"/>
      </xdr:nvSpPr>
      <xdr:spPr>
        <a:xfrm>
          <a:off x="9758362" y="20525506"/>
          <a:ext cx="3744000" cy="409661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marL="0" indent="0">
            <a:lnSpc>
              <a:spcPct val="100000"/>
            </a:lnSpc>
            <a:spcBef>
              <a:spcPts val="0"/>
            </a:spcBef>
            <a:spcAft>
              <a:spcPts val="300"/>
            </a:spcAft>
          </a:pPr>
          <a:r>
            <a:rPr lang="lt-LT" sz="1100" b="1" i="1" baseline="0">
              <a:solidFill>
                <a:schemeClr val="accent1">
                  <a:lumMod val="75000"/>
                </a:schemeClr>
              </a:solidFill>
              <a:latin typeface="+mn-lt"/>
              <a:ea typeface="+mn-ea"/>
              <a:cs typeface="+mn-cs"/>
            </a:rPr>
            <a:t>How to calculate workload coefficient in the institution</a:t>
          </a:r>
        </a:p>
        <a:p>
          <a:pPr marL="171450" indent="-171450">
            <a:lnSpc>
              <a:spcPct val="100000"/>
            </a:lnSpc>
            <a:spcBef>
              <a:spcPts val="0"/>
            </a:spcBef>
            <a:spcAft>
              <a:spcPts val="300"/>
            </a:spcAft>
            <a:buFont typeface="Arial" panose="020B0604020202020204" pitchFamily="34" charset="0"/>
            <a:buChar char="•"/>
          </a:pPr>
          <a:r>
            <a:rPr lang="lt-LT" sz="1000"/>
            <a:t>The workload coefficient in the institution represents the employee’s </a:t>
          </a:r>
          <a:r>
            <a:rPr lang="lt-LT" sz="1000" b="1"/>
            <a:t>total workload in the institution</a:t>
          </a:r>
          <a:r>
            <a:rPr lang="lt-LT" sz="1000"/>
            <a:t>, including all duties: both project-related tasks and all other responsibilities. This is </a:t>
          </a:r>
          <a:r>
            <a:rPr lang="lt-LT" sz="1000" b="0"/>
            <a:t>not the same </a:t>
          </a:r>
          <a:r>
            <a:rPr lang="lt-LT" sz="1000"/>
            <a:t>as allocating a portion of time specifically to the project.</a:t>
          </a:r>
        </a:p>
        <a:p>
          <a:pPr marL="171450" indent="-171450">
            <a:lnSpc>
              <a:spcPct val="100000"/>
            </a:lnSpc>
            <a:spcBef>
              <a:spcPts val="0"/>
            </a:spcBef>
            <a:spcAft>
              <a:spcPts val="300"/>
            </a:spcAft>
            <a:buFont typeface="Arial" panose="020B0604020202020204" pitchFamily="34" charset="0"/>
            <a:buChar char="•"/>
          </a:pPr>
          <a:r>
            <a:rPr lang="lt-LT" sz="1000"/>
            <a:t>Typically, the employee’s workload is specified in the employment contract. If the employee works under several contracts </a:t>
          </a:r>
          <a:r>
            <a:rPr lang="lt-LT" sz="1000" b="1"/>
            <a:t>within the same institution</a:t>
          </a:r>
          <a:r>
            <a:rPr lang="lt-LT" sz="1000"/>
            <a:t>, the workloads from all contracts must be </a:t>
          </a:r>
          <a:r>
            <a:rPr lang="lt-LT" sz="1000" b="1"/>
            <a:t>summed</a:t>
          </a:r>
          <a:r>
            <a:rPr lang="lt-LT" sz="1000"/>
            <a:t>.</a:t>
          </a:r>
          <a:endParaRPr lang="lt-LT" sz="10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en-US" sz="1000" b="0" baseline="0">
              <a:solidFill>
                <a:schemeClr val="dk1"/>
              </a:solidFill>
              <a:effectLst/>
              <a:latin typeface="+mn-lt"/>
              <a:ea typeface="+mn-ea"/>
              <a:cs typeface="+mn-cs"/>
            </a:rPr>
            <a:t>T</a:t>
          </a:r>
          <a:r>
            <a:rPr lang="lt-LT" sz="1000" b="0" baseline="0">
              <a:solidFill>
                <a:schemeClr val="dk1"/>
              </a:solidFill>
              <a:effectLst/>
              <a:latin typeface="+mn-lt"/>
              <a:ea typeface="+mn-ea"/>
              <a:cs typeface="+mn-cs"/>
            </a:rPr>
            <a:t>he workload coefficient may range from 0,001 to 1.</a:t>
          </a:r>
          <a:endParaRPr lang="lt-LT" sz="1000">
            <a:effectLst/>
          </a:endParaRPr>
        </a:p>
        <a:p>
          <a:pPr marL="171450" indent="-171450">
            <a:lnSpc>
              <a:spcPct val="100000"/>
            </a:lnSpc>
            <a:spcBef>
              <a:spcPts val="0"/>
            </a:spcBef>
            <a:spcAft>
              <a:spcPts val="300"/>
            </a:spcAft>
            <a:buFont typeface="Arial" panose="020B0604020202020204" pitchFamily="34" charset="0"/>
            <a:buChar char="•"/>
          </a:pPr>
          <a:r>
            <a:rPr lang="lt-LT" sz="1000" b="0" baseline="0">
              <a:solidFill>
                <a:schemeClr val="dk1"/>
              </a:solidFill>
              <a:latin typeface="+mn-lt"/>
              <a:ea typeface="+mn-ea"/>
              <a:cs typeface="+mn-cs"/>
            </a:rPr>
            <a:t>An employee working 40 hours in a typical week in the project partner institution  is considered to have a full workload, and the workload coefficient in institution should be set at 1.</a:t>
          </a:r>
        </a:p>
        <a:p>
          <a:pPr marL="171450" indent="-171450">
            <a:lnSpc>
              <a:spcPct val="100000"/>
            </a:lnSpc>
            <a:spcBef>
              <a:spcPts val="0"/>
            </a:spcBef>
            <a:spcAft>
              <a:spcPts val="300"/>
            </a:spcAft>
            <a:buFont typeface="Arial" panose="020B0604020202020204" pitchFamily="34" charset="0"/>
            <a:buChar char="•"/>
          </a:pPr>
          <a:r>
            <a:rPr lang="lt-LT" sz="1000" b="0" baseline="0">
              <a:solidFill>
                <a:schemeClr val="dk1"/>
              </a:solidFill>
              <a:latin typeface="+mn-lt"/>
              <a:ea typeface="+mn-ea"/>
              <a:cs typeface="+mn-cs"/>
            </a:rPr>
            <a:t>If an employee works less than 40 hours per week at the institution (including both regular duties and project-related tasks), </a:t>
          </a:r>
          <a:r>
            <a:rPr lang="en-US" sz="1000" b="0" baseline="0">
              <a:solidFill>
                <a:schemeClr val="dk1"/>
              </a:solidFill>
              <a:latin typeface="+mn-lt"/>
              <a:ea typeface="+mn-ea"/>
              <a:cs typeface="+mn-cs"/>
            </a:rPr>
            <a:t>t</a:t>
          </a:r>
          <a:r>
            <a:rPr lang="lt-LT" sz="1000" b="0" baseline="0">
              <a:solidFill>
                <a:schemeClr val="dk1"/>
              </a:solidFill>
              <a:latin typeface="+mn-lt"/>
              <a:ea typeface="+mn-ea"/>
              <a:cs typeface="+mn-cs"/>
            </a:rPr>
            <a:t>his is considered part-time work. In such cases, the workload coefficient in institution is calculated by dividing the employee’s set weekly working hours by 40.</a:t>
          </a:r>
          <a:endParaRPr lang="lt-LT" sz="1000" b="1" i="1" baseline="0">
            <a:solidFill>
              <a:schemeClr val="dk1"/>
            </a:solidFill>
            <a:latin typeface="+mn-lt"/>
            <a:ea typeface="+mn-ea"/>
            <a:cs typeface="+mn-cs"/>
          </a:endParaRPr>
        </a:p>
        <a:p>
          <a:pPr marL="0" indent="0">
            <a:lnSpc>
              <a:spcPct val="100000"/>
            </a:lnSpc>
            <a:spcBef>
              <a:spcPts val="0"/>
            </a:spcBef>
            <a:spcAft>
              <a:spcPts val="300"/>
            </a:spcAft>
          </a:pPr>
          <a:r>
            <a:rPr lang="lt-LT" sz="1000" b="1" i="0" baseline="0">
              <a:solidFill>
                <a:schemeClr val="dk1"/>
              </a:solidFill>
              <a:latin typeface="+mn-lt"/>
              <a:ea typeface="+mn-ea"/>
              <a:cs typeface="+mn-cs"/>
            </a:rPr>
            <a:t>Examples:</a:t>
          </a:r>
        </a:p>
        <a:p>
          <a:pPr marL="171450" indent="-171450">
            <a:lnSpc>
              <a:spcPct val="100000"/>
            </a:lnSpc>
            <a:spcBef>
              <a:spcPts val="0"/>
            </a:spcBef>
            <a:spcAft>
              <a:spcPts val="300"/>
            </a:spcAft>
            <a:buFont typeface="Arial" panose="020B0604020202020204" pitchFamily="34" charset="0"/>
            <a:buChar char="•"/>
          </a:pPr>
          <a:r>
            <a:rPr lang="lt-LT" sz="1000" b="0" baseline="0">
              <a:solidFill>
                <a:schemeClr val="dk1"/>
              </a:solidFill>
              <a:latin typeface="+mn-lt"/>
              <a:ea typeface="+mn-ea"/>
              <a:cs typeface="+mn-cs"/>
            </a:rPr>
            <a:t>Workload coefficient in institution for an employee contracted to work 20 hours per week → 20 ÷ 40 = 0,5</a:t>
          </a:r>
        </a:p>
        <a:p>
          <a:pPr marL="171450" indent="-171450">
            <a:lnSpc>
              <a:spcPct val="100000"/>
            </a:lnSpc>
            <a:spcBef>
              <a:spcPts val="0"/>
            </a:spcBef>
            <a:spcAft>
              <a:spcPts val="300"/>
            </a:spcAft>
            <a:buFont typeface="Arial" panose="020B0604020202020204" pitchFamily="34" charset="0"/>
            <a:buChar char="•"/>
          </a:pPr>
          <a:r>
            <a:rPr lang="lt-LT" sz="1000" b="0" baseline="0">
              <a:solidFill>
                <a:schemeClr val="dk1"/>
              </a:solidFill>
              <a:latin typeface="+mn-lt"/>
              <a:ea typeface="+mn-ea"/>
              <a:cs typeface="+mn-cs"/>
            </a:rPr>
            <a:t>Workload coefficient in institution for an employee contracted to work 84 hours in a month with 168 standard working hours →</a:t>
          </a:r>
          <a:br>
            <a:rPr lang="lt-LT" sz="1000" b="0" baseline="0">
              <a:solidFill>
                <a:schemeClr val="dk1"/>
              </a:solidFill>
              <a:latin typeface="+mn-lt"/>
              <a:ea typeface="+mn-ea"/>
              <a:cs typeface="+mn-cs"/>
            </a:rPr>
          </a:br>
          <a:r>
            <a:rPr lang="lt-LT" sz="1000" b="0" baseline="0">
              <a:solidFill>
                <a:schemeClr val="dk1"/>
              </a:solidFill>
              <a:latin typeface="+mn-lt"/>
              <a:ea typeface="+mn-ea"/>
              <a:cs typeface="+mn-cs"/>
            </a:rPr>
            <a:t> 84 ÷ 168 = 0,5</a:t>
          </a:r>
        </a:p>
      </xdr:txBody>
    </xdr:sp>
    <xdr:clientData/>
  </xdr:twoCellAnchor>
  <xdr:twoCellAnchor>
    <xdr:from>
      <xdr:col>18</xdr:col>
      <xdr:colOff>42862</xdr:colOff>
      <xdr:row>2</xdr:row>
      <xdr:rowOff>114300</xdr:rowOff>
    </xdr:from>
    <xdr:to>
      <xdr:col>23</xdr:col>
      <xdr:colOff>532487</xdr:colOff>
      <xdr:row>7</xdr:row>
      <xdr:rowOff>214312</xdr:rowOff>
    </xdr:to>
    <xdr:sp macro="" textlink="">
      <xdr:nvSpPr>
        <xdr:cNvPr id="13" name="TextBox 12">
          <a:extLst>
            <a:ext uri="{FF2B5EF4-FFF2-40B4-BE49-F238E27FC236}">
              <a16:creationId xmlns:a16="http://schemas.microsoft.com/office/drawing/2014/main" id="{20717A37-B666-7392-D2C9-7ED8243C58BF}"/>
            </a:ext>
          </a:extLst>
        </xdr:cNvPr>
        <xdr:cNvSpPr txBox="1"/>
      </xdr:nvSpPr>
      <xdr:spPr bwMode="auto">
        <a:xfrm>
          <a:off x="9758362" y="717550"/>
          <a:ext cx="3744000" cy="233838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72000" rIns="36000" rtlCol="0" anchor="t">
          <a:noAutofit/>
        </a:bodyPr>
        <a:lstStyle/>
        <a:p>
          <a:pPr marL="0" marR="0" lvl="0" indent="0" defTabSz="914400" eaLnBrk="1" fontAlgn="auto" latinLnBrk="0" hangingPunct="1">
            <a:lnSpc>
              <a:spcPct val="100000"/>
            </a:lnSpc>
            <a:spcBef>
              <a:spcPts val="0"/>
            </a:spcBef>
            <a:spcAft>
              <a:spcPts val="300"/>
            </a:spcAft>
            <a:buClrTx/>
            <a:buSzTx/>
            <a:buFontTx/>
            <a:buNone/>
            <a:tabLst/>
            <a:defRPr/>
          </a:pPr>
          <a:r>
            <a:rPr lang="lt-LT" sz="1100" b="1">
              <a:solidFill>
                <a:schemeClr val="accent1">
                  <a:lumMod val="75000"/>
                </a:schemeClr>
              </a:solidFill>
              <a:latin typeface="+mn-lt"/>
              <a:ea typeface="+mn-ea"/>
              <a:cs typeface="+mn-cs"/>
            </a:rPr>
            <a:t>How to fill in the form</a:t>
          </a:r>
        </a:p>
        <a:p>
          <a:pPr marL="144000" indent="-144000">
            <a:lnSpc>
              <a:spcPct val="100000"/>
            </a:lnSpc>
            <a:spcBef>
              <a:spcPts val="0"/>
            </a:spcBef>
            <a:spcAft>
              <a:spcPts val="300"/>
            </a:spcAft>
            <a:buFont typeface="+mj-lt"/>
            <a:buAutoNum type="arabicPeriod"/>
          </a:pPr>
          <a:r>
            <a:rPr lang="lt-LT" sz="1000"/>
            <a:t>Fill in </a:t>
          </a:r>
          <a:r>
            <a:rPr lang="lt-LT" sz="1000" b="1"/>
            <a:t>one timesheet per person </a:t>
          </a:r>
          <a:r>
            <a:rPr lang="lt-LT" sz="1000" baseline="0"/>
            <a:t>(exception - Section 5).</a:t>
          </a:r>
          <a:endParaRPr lang="lt-LT" sz="1000"/>
        </a:p>
        <a:p>
          <a:pPr marL="144000" indent="-144000">
            <a:lnSpc>
              <a:spcPct val="100000"/>
            </a:lnSpc>
            <a:spcBef>
              <a:spcPts val="0"/>
            </a:spcBef>
            <a:spcAft>
              <a:spcPts val="300"/>
            </a:spcAft>
            <a:buFont typeface="+mj-lt"/>
            <a:buAutoNum type="arabicPeriod"/>
          </a:pPr>
          <a:r>
            <a:rPr lang="lt-LT" sz="1000" b="0"/>
            <a:t>Start from Section 1, c</a:t>
          </a:r>
          <a:r>
            <a:rPr lang="lt-LT" sz="1000" b="0">
              <a:solidFill>
                <a:schemeClr val="dk1"/>
              </a:solidFill>
              <a:effectLst/>
              <a:latin typeface="+mn-lt"/>
              <a:ea typeface="+mn-ea"/>
              <a:cs typeface="+mn-cs"/>
            </a:rPr>
            <a:t>omplete the form sequentially and </a:t>
          </a:r>
          <a:r>
            <a:rPr lang="lt-LT" sz="1000" b="0"/>
            <a:t>finish with Section 7. </a:t>
          </a:r>
        </a:p>
        <a:p>
          <a:pPr marL="144000" indent="-144000">
            <a:lnSpc>
              <a:spcPct val="100000"/>
            </a:lnSpc>
            <a:spcBef>
              <a:spcPts val="0"/>
            </a:spcBef>
            <a:spcAft>
              <a:spcPts val="300"/>
            </a:spcAft>
            <a:buFont typeface="+mj-lt"/>
            <a:buAutoNum type="arabicPeriod"/>
          </a:pPr>
          <a:r>
            <a:rPr lang="lt-LT" sz="1000" b="0"/>
            <a:t>Use the navigation buttons at the top to move between sections, and check the form status for any errors before signing.</a:t>
          </a:r>
        </a:p>
        <a:p>
          <a:pPr marL="144000" indent="-144000">
            <a:lnSpc>
              <a:spcPct val="100000"/>
            </a:lnSpc>
            <a:spcBef>
              <a:spcPts val="0"/>
            </a:spcBef>
            <a:spcAft>
              <a:spcPts val="300"/>
            </a:spcAft>
            <a:buFont typeface="+mj-lt"/>
            <a:buAutoNum type="arabicPeriod"/>
          </a:pPr>
          <a:r>
            <a:rPr lang="lt-LT" sz="1000" b="0">
              <a:solidFill>
                <a:schemeClr val="dk1"/>
              </a:solidFill>
              <a:effectLst/>
              <a:latin typeface="+mn-lt"/>
              <a:ea typeface="+mn-ea"/>
              <a:cs typeface="+mn-cs"/>
            </a:rPr>
            <a:t>Always</a:t>
          </a:r>
          <a:r>
            <a:rPr lang="lt-LT" sz="1000" b="1">
              <a:solidFill>
                <a:schemeClr val="dk1"/>
              </a:solidFill>
              <a:effectLst/>
              <a:latin typeface="+mn-lt"/>
              <a:ea typeface="+mn-ea"/>
              <a:cs typeface="+mn-cs"/>
            </a:rPr>
            <a:t> use a new template</a:t>
          </a:r>
          <a:r>
            <a:rPr lang="lt-LT" sz="1000">
              <a:solidFill>
                <a:schemeClr val="dk1"/>
              </a:solidFill>
              <a:effectLst/>
              <a:latin typeface="+mn-lt"/>
              <a:ea typeface="+mn-ea"/>
              <a:cs typeface="+mn-cs"/>
            </a:rPr>
            <a:t> to avoid errors.</a:t>
          </a:r>
          <a:r>
            <a:rPr lang="lt-LT" sz="1000" baseline="0">
              <a:solidFill>
                <a:schemeClr val="dk1"/>
              </a:solidFill>
              <a:effectLst/>
              <a:latin typeface="+mn-lt"/>
              <a:ea typeface="+mn-ea"/>
              <a:cs typeface="+mn-cs"/>
            </a:rPr>
            <a:t> D</a:t>
          </a:r>
          <a:r>
            <a:rPr lang="lt-LT" sz="1000">
              <a:solidFill>
                <a:schemeClr val="dk1"/>
              </a:solidFill>
              <a:effectLst/>
              <a:latin typeface="+mn-lt"/>
              <a:ea typeface="+mn-ea"/>
              <a:cs typeface="+mn-cs"/>
            </a:rPr>
            <a:t>o not update an old copy from a previous period</a:t>
          </a:r>
          <a:r>
            <a:rPr lang="lt-LT" sz="1000" baseline="0">
              <a:solidFill>
                <a:schemeClr val="dk1"/>
              </a:solidFill>
              <a:effectLst/>
              <a:latin typeface="+mn-lt"/>
              <a:ea typeface="+mn-ea"/>
              <a:cs typeface="+mn-cs"/>
            </a:rPr>
            <a:t> or another employee</a:t>
          </a:r>
          <a:r>
            <a:rPr lang="lt-LT" sz="1000">
              <a:solidFill>
                <a:schemeClr val="dk1"/>
              </a:solidFill>
              <a:effectLst/>
              <a:latin typeface="+mn-lt"/>
              <a:ea typeface="+mn-ea"/>
              <a:cs typeface="+mn-cs"/>
            </a:rPr>
            <a:t>.</a:t>
          </a:r>
          <a:endParaRPr lang="lt-LT" sz="1000" b="1"/>
        </a:p>
        <a:p>
          <a:endParaRPr lang="lt-LT" sz="1000" b="1"/>
        </a:p>
      </xdr:txBody>
    </xdr:sp>
    <xdr:clientData/>
  </xdr:twoCellAnchor>
  <xdr:twoCellAnchor>
    <xdr:from>
      <xdr:col>18</xdr:col>
      <xdr:colOff>169070</xdr:colOff>
      <xdr:row>5</xdr:row>
      <xdr:rowOff>184271</xdr:rowOff>
    </xdr:from>
    <xdr:to>
      <xdr:col>22</xdr:col>
      <xdr:colOff>324708</xdr:colOff>
      <xdr:row>6</xdr:row>
      <xdr:rowOff>371472</xdr:rowOff>
    </xdr:to>
    <xdr:grpSp>
      <xdr:nvGrpSpPr>
        <xdr:cNvPr id="9" name="Group 8">
          <a:extLst>
            <a:ext uri="{FF2B5EF4-FFF2-40B4-BE49-F238E27FC236}">
              <a16:creationId xmlns:a16="http://schemas.microsoft.com/office/drawing/2014/main" id="{826EB54E-3555-3DF8-7444-AF834BDE0B0C}"/>
            </a:ext>
          </a:extLst>
        </xdr:cNvPr>
        <xdr:cNvGrpSpPr/>
      </xdr:nvGrpSpPr>
      <xdr:grpSpPr>
        <a:xfrm>
          <a:off x="9884570" y="2255959"/>
          <a:ext cx="2727388" cy="568201"/>
          <a:chOff x="9884570" y="1991647"/>
          <a:chExt cx="2727388" cy="568201"/>
        </a:xfrm>
      </xdr:grpSpPr>
      <xdr:sp macro="" textlink="">
        <xdr:nvSpPr>
          <xdr:cNvPr id="15" name="TextBox 14">
            <a:hlinkClick xmlns:r="http://schemas.openxmlformats.org/officeDocument/2006/relationships" r:id="rId9"/>
            <a:extLst>
              <a:ext uri="{FF2B5EF4-FFF2-40B4-BE49-F238E27FC236}">
                <a16:creationId xmlns:a16="http://schemas.microsoft.com/office/drawing/2014/main" id="{076EBE28-3CC9-0B6F-B829-DE25A745FB2A}"/>
              </a:ext>
            </a:extLst>
          </xdr:cNvPr>
          <xdr:cNvSpPr txBox="1"/>
        </xdr:nvSpPr>
        <xdr:spPr bwMode="auto">
          <a:xfrm>
            <a:off x="9884570" y="1991647"/>
            <a:ext cx="2727388" cy="568201"/>
          </a:xfrm>
          <a:prstGeom prst="rect">
            <a:avLst/>
          </a:prstGeom>
          <a:solidFill>
            <a:schemeClr val="bg1"/>
          </a:solidFill>
          <a:ln w="9525" cmpd="sng">
            <a:solidFill>
              <a:srgbClr val="BFBFBF"/>
            </a:solidFill>
          </a:ln>
          <a:effectLst>
            <a:outerShdw blurRad="25400" dist="25400" dir="5400000" algn="t"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overflow" horzOverflow="overflow" wrap="square" lIns="324000" tIns="108000" rIns="36000" rtlCol="0" anchor="t" anchorCtr="0">
            <a:noAutofit/>
          </a:bodyPr>
          <a:lstStyle/>
          <a:p>
            <a:pPr algn="ctr"/>
            <a:r>
              <a:rPr lang="lt-LT" sz="1000" b="0">
                <a:solidFill>
                  <a:sysClr val="windowText" lastClr="000000"/>
                </a:solidFill>
                <a:latin typeface="+mn-lt"/>
              </a:rPr>
              <a:t>To download the latest </a:t>
            </a:r>
            <a:r>
              <a:rPr lang="lt-LT" sz="1000" b="0">
                <a:solidFill>
                  <a:sysClr val="windowText" lastClr="000000"/>
                </a:solidFill>
                <a:latin typeface="+mn-lt"/>
                <a:ea typeface="+mn-ea"/>
                <a:cs typeface="+mn-cs"/>
              </a:rPr>
              <a:t>template, go to </a:t>
            </a:r>
            <a:br>
              <a:rPr lang="lt-LT" sz="1000" b="0">
                <a:solidFill>
                  <a:sysClr val="windowText" lastClr="000000"/>
                </a:solidFill>
                <a:latin typeface="+mn-lt"/>
                <a:ea typeface="+mn-ea"/>
                <a:cs typeface="+mn-cs"/>
              </a:rPr>
            </a:br>
            <a:r>
              <a:rPr lang="lt-LT" sz="800" b="0" u="sng">
                <a:solidFill>
                  <a:srgbClr val="467886"/>
                </a:solidFill>
                <a:effectLst/>
                <a:latin typeface="+mn-lt"/>
                <a:ea typeface="+mn-ea"/>
                <a:cs typeface="+mn-cs"/>
              </a:rPr>
              <a:t>latlit.eu/</a:t>
            </a:r>
            <a:r>
              <a:rPr lang="lt-LT" sz="800" b="0" u="sng">
                <a:solidFill>
                  <a:srgbClr val="467886"/>
                </a:solidFill>
                <a:latin typeface="+mn-lt"/>
                <a:ea typeface="+mn-ea"/>
                <a:cs typeface="+mn-cs"/>
              </a:rPr>
              <a:t>how-to-implement</a:t>
            </a:r>
            <a:r>
              <a:rPr lang="lt-LT" sz="800" b="0" u="sng">
                <a:solidFill>
                  <a:srgbClr val="467886"/>
                </a:solidFill>
                <a:effectLst/>
                <a:latin typeface="+mn-lt"/>
                <a:ea typeface="+mn-ea"/>
                <a:cs typeface="+mn-cs"/>
              </a:rPr>
              <a:t>/reporting</a:t>
            </a:r>
            <a:endParaRPr lang="lt-LT" sz="800" b="0" u="sng">
              <a:solidFill>
                <a:srgbClr val="467886"/>
              </a:solidFill>
              <a:effectLst/>
              <a:latin typeface="+mn-lt"/>
            </a:endParaRPr>
          </a:p>
        </xdr:txBody>
      </xdr:sp>
      <xdr:pic>
        <xdr:nvPicPr>
          <xdr:cNvPr id="29" name="Graphic 28" descr="Link outline">
            <a:extLst>
              <a:ext uri="{FF2B5EF4-FFF2-40B4-BE49-F238E27FC236}">
                <a16:creationId xmlns:a16="http://schemas.microsoft.com/office/drawing/2014/main" id="{AB65F0C7-7F93-DBD7-9BB6-79920C98B9E6}"/>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10059455" y="2121432"/>
            <a:ext cx="276188" cy="279756"/>
          </a:xfrm>
          <a:prstGeom prst="rect">
            <a:avLst/>
          </a:prstGeom>
        </xdr:spPr>
      </xdr:pic>
    </xdr:grpSp>
    <xdr:clientData/>
  </xdr:twoCellAnchor>
  <xdr:oneCellAnchor>
    <xdr:from>
      <xdr:col>2</xdr:col>
      <xdr:colOff>516387</xdr:colOff>
      <xdr:row>1</xdr:row>
      <xdr:rowOff>0</xdr:rowOff>
    </xdr:from>
    <xdr:ext cx="1008000" cy="216000"/>
    <xdr:sp macro="" textlink="">
      <xdr:nvSpPr>
        <xdr:cNvPr id="37" name="TextBox 36">
          <a:hlinkClick xmlns:r="http://schemas.openxmlformats.org/officeDocument/2006/relationships" r:id="rId12"/>
          <a:extLst>
            <a:ext uri="{FF2B5EF4-FFF2-40B4-BE49-F238E27FC236}">
              <a16:creationId xmlns:a16="http://schemas.microsoft.com/office/drawing/2014/main" id="{B3899BB6-222F-76B3-7635-081E143112B4}"/>
            </a:ext>
          </a:extLst>
        </xdr:cNvPr>
        <xdr:cNvSpPr txBox="1"/>
      </xdr:nvSpPr>
      <xdr:spPr>
        <a:xfrm>
          <a:off x="868812" y="247650"/>
          <a:ext cx="1008000" cy="216000"/>
        </a:xfrm>
        <a:prstGeom prst="rect">
          <a:avLst/>
        </a:prstGeom>
        <a:solidFill>
          <a:schemeClr val="lt1"/>
        </a:solidFill>
        <a:ln w="9525" cmpd="sng">
          <a:solidFill>
            <a:schemeClr val="lt1">
              <a:shade val="50000"/>
            </a:schemeClr>
          </a:solidFill>
        </a:ln>
        <a:effectLst>
          <a:outerShdw blurRad="12700" dist="12700" dir="5400000" algn="t" rotWithShape="0">
            <a:prstClr val="black">
              <a:alpha val="2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chorCtr="0">
          <a:noAutofit/>
        </a:bodyPr>
        <a:lstStyle/>
        <a:p>
          <a:pPr marL="0" indent="0" algn="ctr"/>
          <a:r>
            <a:rPr lang="lt-LT" sz="900" b="1">
              <a:solidFill>
                <a:schemeClr val="tx1">
                  <a:lumMod val="65000"/>
                  <a:lumOff val="35000"/>
                </a:schemeClr>
              </a:solidFill>
              <a:latin typeface="+mn-lt"/>
              <a:ea typeface="+mn-ea"/>
              <a:cs typeface="+mn-cs"/>
            </a:rPr>
            <a:t>1 · General info</a:t>
          </a:r>
        </a:p>
      </xdr:txBody>
    </xdr:sp>
    <xdr:clientData/>
  </xdr:oneCellAnchor>
  <xdr:twoCellAnchor editAs="oneCell">
    <xdr:from>
      <xdr:col>18</xdr:col>
      <xdr:colOff>42862</xdr:colOff>
      <xdr:row>35</xdr:row>
      <xdr:rowOff>366314</xdr:rowOff>
    </xdr:from>
    <xdr:to>
      <xdr:col>23</xdr:col>
      <xdr:colOff>532487</xdr:colOff>
      <xdr:row>40</xdr:row>
      <xdr:rowOff>204793</xdr:rowOff>
    </xdr:to>
    <xdr:sp macro="" textlink="">
      <xdr:nvSpPr>
        <xdr:cNvPr id="11" name="TextBox 10">
          <a:extLst>
            <a:ext uri="{FF2B5EF4-FFF2-40B4-BE49-F238E27FC236}">
              <a16:creationId xmlns:a16="http://schemas.microsoft.com/office/drawing/2014/main" id="{A337BDD9-2F85-7EF0-0431-08F2DBCC390E}"/>
            </a:ext>
          </a:extLst>
        </xdr:cNvPr>
        <xdr:cNvSpPr txBox="1"/>
      </xdr:nvSpPr>
      <xdr:spPr>
        <a:xfrm>
          <a:off x="9758362" y="14379970"/>
          <a:ext cx="3704313" cy="204113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marL="0" indent="0">
            <a:spcBef>
              <a:spcPts val="0"/>
            </a:spcBef>
            <a:spcAft>
              <a:spcPts val="300"/>
            </a:spcAft>
          </a:pPr>
          <a:r>
            <a:rPr lang="lt-LT" sz="1100" b="1" i="0" baseline="0">
              <a:solidFill>
                <a:schemeClr val="accent1">
                  <a:lumMod val="75000"/>
                </a:schemeClr>
              </a:solidFill>
              <a:latin typeface="+mn-lt"/>
              <a:ea typeface="+mn-ea"/>
              <a:cs typeface="+mn-cs"/>
            </a:rPr>
            <a:t>Eligible hours for the reporting period </a:t>
          </a:r>
          <a:endParaRPr lang="en-US" sz="1100" b="1" i="0" baseline="0">
            <a:solidFill>
              <a:schemeClr val="accent1">
                <a:lumMod val="75000"/>
              </a:schemeClr>
            </a:solidFill>
            <a:latin typeface="+mn-lt"/>
            <a:ea typeface="+mn-ea"/>
            <a:cs typeface="+mn-cs"/>
          </a:endParaRPr>
        </a:p>
        <a:p>
          <a:pPr marL="171450" marR="0" lvl="0" indent="-17145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lt-LT" sz="1000" b="0">
              <a:solidFill>
                <a:sysClr val="windowText" lastClr="000000"/>
              </a:solidFill>
              <a:effectLst/>
              <a:latin typeface="+mn-lt"/>
              <a:ea typeface="+mn-ea"/>
              <a:cs typeface="+mn-cs"/>
            </a:rPr>
            <a:t>Based on the calculations in Section 4, the maximum number of eligible hours for reimbursement is defined. </a:t>
          </a:r>
        </a:p>
        <a:p>
          <a:pPr marL="171450" marR="0" lvl="0" indent="-17145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lt-LT" sz="1000" b="0">
              <a:solidFill>
                <a:sysClr val="windowText" lastClr="000000"/>
              </a:solidFill>
              <a:effectLst/>
              <a:latin typeface="+mn-lt"/>
              <a:ea typeface="+mn-ea"/>
              <a:cs typeface="+mn-cs"/>
            </a:rPr>
            <a:t>The maximum eligible hours are calculated in accordance with programme-specific restrictions related to the implementation of</a:t>
          </a:r>
          <a:r>
            <a:rPr lang="en-US" sz="1000" b="0">
              <a:solidFill>
                <a:sysClr val="windowText" lastClr="000000"/>
              </a:solidFill>
              <a:effectLst/>
              <a:latin typeface="+mn-lt"/>
              <a:ea typeface="+mn-ea"/>
              <a:cs typeface="+mn-cs"/>
            </a:rPr>
            <a:t> </a:t>
          </a:r>
          <a:r>
            <a:rPr lang="lt-LT" sz="1000" b="0">
              <a:solidFill>
                <a:sysClr val="windowText" lastClr="000000"/>
              </a:solidFill>
              <a:effectLst/>
              <a:latin typeface="+mn-lt"/>
              <a:ea typeface="+mn-ea"/>
              <a:cs typeface="+mn-cs"/>
            </a:rPr>
            <a:t>the 1 720-hour method, as outlined in the Programme Manual </a:t>
          </a:r>
          <a:r>
            <a:rPr lang="en-US" sz="1000" b="0">
              <a:solidFill>
                <a:sysClr val="windowText" lastClr="000000"/>
              </a:solidFill>
              <a:effectLst/>
              <a:latin typeface="+mn-lt"/>
              <a:ea typeface="+mn-ea"/>
              <a:cs typeface="+mn-cs"/>
            </a:rPr>
            <a:t>S</a:t>
          </a:r>
          <a:r>
            <a:rPr lang="lt-LT" sz="1000" b="0">
              <a:solidFill>
                <a:sysClr val="windowText" lastClr="000000"/>
              </a:solidFill>
              <a:effectLst/>
              <a:latin typeface="+mn-lt"/>
              <a:ea typeface="+mn-ea"/>
              <a:cs typeface="+mn-cs"/>
            </a:rPr>
            <a:t>ection 7.5.1 "CC1 Staff Costs". In most cases, the total number of hours worked within the institution will exceed the maximum eligible hours permitted for reporting under the project.</a:t>
          </a:r>
        </a:p>
        <a:p>
          <a:pPr marL="171450" marR="0" lvl="0" indent="-17145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lt-LT" sz="1000" b="0">
              <a:solidFill>
                <a:sysClr val="windowText" lastClr="000000"/>
              </a:solidFill>
              <a:effectLst/>
              <a:latin typeface="+mn-lt"/>
              <a:ea typeface="+mn-ea"/>
              <a:cs typeface="+mn-cs"/>
            </a:rPr>
            <a:t>Lead partner / project partner cannot declare more than 1 720 hours per full-time employee per year. PPs shall reduce this maximum number of hours to a pro-rata of 1 720 hours for employees working part-time</a:t>
          </a:r>
          <a:r>
            <a:rPr lang="en-US" sz="1000" b="0">
              <a:solidFill>
                <a:sysClr val="windowText" lastClr="000000"/>
              </a:solidFill>
              <a:effectLst/>
              <a:latin typeface="+mn-lt"/>
              <a:ea typeface="+mn-ea"/>
              <a:cs typeface="+mn-cs"/>
            </a:rPr>
            <a:t>.</a:t>
          </a:r>
          <a:endParaRPr lang="lt-LT" sz="1000" b="0">
            <a:solidFill>
              <a:sysClr val="windowText" lastClr="000000"/>
            </a:solidFill>
            <a:effectLst/>
            <a:latin typeface="+mn-lt"/>
            <a:ea typeface="+mn-ea"/>
            <a:cs typeface="+mn-cs"/>
          </a:endParaRPr>
        </a:p>
      </xdr:txBody>
    </xdr:sp>
    <xdr:clientData/>
  </xdr:twoCellAnchor>
  <xdr:twoCellAnchor>
    <xdr:from>
      <xdr:col>18</xdr:col>
      <xdr:colOff>42862</xdr:colOff>
      <xdr:row>86</xdr:row>
      <xdr:rowOff>137102</xdr:rowOff>
    </xdr:from>
    <xdr:to>
      <xdr:col>23</xdr:col>
      <xdr:colOff>532487</xdr:colOff>
      <xdr:row>88</xdr:row>
      <xdr:rowOff>904875</xdr:rowOff>
    </xdr:to>
    <xdr:sp macro="" textlink="">
      <xdr:nvSpPr>
        <xdr:cNvPr id="31" name="TextBox 30">
          <a:extLst>
            <a:ext uri="{FF2B5EF4-FFF2-40B4-BE49-F238E27FC236}">
              <a16:creationId xmlns:a16="http://schemas.microsoft.com/office/drawing/2014/main" id="{B9BE247B-111A-9DC4-F239-4EAE08A2E081}"/>
            </a:ext>
          </a:extLst>
        </xdr:cNvPr>
        <xdr:cNvSpPr txBox="1"/>
      </xdr:nvSpPr>
      <xdr:spPr>
        <a:xfrm>
          <a:off x="9758362" y="30109102"/>
          <a:ext cx="3744000" cy="164089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pPr>
            <a:lnSpc>
              <a:spcPct val="100000"/>
            </a:lnSpc>
            <a:spcBef>
              <a:spcPts val="0"/>
            </a:spcBef>
            <a:spcAft>
              <a:spcPts val="300"/>
            </a:spcAft>
          </a:pPr>
          <a:r>
            <a:rPr lang="lt-LT" sz="1100" b="1">
              <a:solidFill>
                <a:schemeClr val="accent1">
                  <a:lumMod val="75000"/>
                </a:schemeClr>
              </a:solidFill>
            </a:rPr>
            <a:t>Signing and</a:t>
          </a:r>
          <a:r>
            <a:rPr lang="lt-LT" sz="1100" b="1" baseline="0">
              <a:solidFill>
                <a:schemeClr val="accent1">
                  <a:lumMod val="75000"/>
                </a:schemeClr>
              </a:solidFill>
            </a:rPr>
            <a:t> submitting</a:t>
          </a:r>
        </a:p>
        <a:p>
          <a:pPr marL="171450" marR="0" lvl="0" indent="-17145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lt-LT" sz="1000">
              <a:solidFill>
                <a:schemeClr val="dk1"/>
              </a:solidFill>
              <a:effectLst/>
              <a:latin typeface="+mn-lt"/>
              <a:ea typeface="+mn-ea"/>
              <a:cs typeface="+mn-cs"/>
            </a:rPr>
            <a:t>After the employee completes the form, the </a:t>
          </a:r>
          <a:r>
            <a:rPr lang="lt-LT" sz="1000" b="1">
              <a:solidFill>
                <a:schemeClr val="dk1"/>
              </a:solidFill>
              <a:effectLst/>
              <a:latin typeface="+mn-lt"/>
              <a:ea typeface="+mn-ea"/>
              <a:cs typeface="+mn-cs"/>
            </a:rPr>
            <a:t>employee's</a:t>
          </a:r>
          <a:r>
            <a:rPr lang="lt-LT" sz="1000" b="1" baseline="0">
              <a:solidFill>
                <a:schemeClr val="dk1"/>
              </a:solidFill>
              <a:effectLst/>
              <a:latin typeface="+mn-lt"/>
              <a:ea typeface="+mn-ea"/>
              <a:cs typeface="+mn-cs"/>
            </a:rPr>
            <a:t> </a:t>
          </a:r>
          <a:r>
            <a:rPr lang="lt-LT" sz="1000" b="1">
              <a:solidFill>
                <a:schemeClr val="dk1"/>
              </a:solidFill>
              <a:effectLst/>
              <a:latin typeface="+mn-lt"/>
              <a:ea typeface="+mn-ea"/>
              <a:cs typeface="+mn-cs"/>
            </a:rPr>
            <a:t>authorised supervisor (manager) </a:t>
          </a:r>
          <a:r>
            <a:rPr lang="lt-LT" sz="1000">
              <a:solidFill>
                <a:schemeClr val="dk1"/>
              </a:solidFill>
              <a:effectLst/>
              <a:latin typeface="+mn-lt"/>
              <a:ea typeface="+mn-ea"/>
              <a:cs typeface="+mn-cs"/>
            </a:rPr>
            <a:t>must sign it with a </a:t>
          </a:r>
          <a:r>
            <a:rPr lang="lt-LT" sz="1000" b="1">
              <a:solidFill>
                <a:schemeClr val="dk1"/>
              </a:solidFill>
              <a:effectLst/>
              <a:latin typeface="+mn-lt"/>
              <a:ea typeface="+mn-ea"/>
              <a:cs typeface="+mn-cs"/>
            </a:rPr>
            <a:t>secure electronic</a:t>
          </a:r>
          <a:r>
            <a:rPr lang="lt-LT" sz="1000" b="1" baseline="0">
              <a:solidFill>
                <a:schemeClr val="dk1"/>
              </a:solidFill>
              <a:effectLst/>
              <a:latin typeface="+mn-lt"/>
              <a:ea typeface="+mn-ea"/>
              <a:cs typeface="+mn-cs"/>
            </a:rPr>
            <a:t> </a:t>
          </a:r>
          <a:r>
            <a:rPr lang="lt-LT" sz="1000" b="1">
              <a:solidFill>
                <a:schemeClr val="dk1"/>
              </a:solidFill>
              <a:effectLst/>
              <a:latin typeface="+mn-lt"/>
              <a:ea typeface="+mn-ea"/>
              <a:cs typeface="+mn-cs"/>
            </a:rPr>
            <a:t>signature</a:t>
          </a:r>
          <a:r>
            <a:rPr lang="lt-LT" sz="1000" b="0">
              <a:solidFill>
                <a:schemeClr val="dk1"/>
              </a:solidFill>
              <a:effectLst/>
              <a:latin typeface="+mn-lt"/>
              <a:ea typeface="+mn-ea"/>
              <a:cs typeface="+mn-cs"/>
            </a:rPr>
            <a:t>:</a:t>
          </a:r>
          <a:endParaRPr lang="lt-LT" sz="1000">
            <a:solidFill>
              <a:schemeClr val="dk1"/>
            </a:solidFill>
            <a:effectLst/>
            <a:latin typeface="+mn-lt"/>
            <a:ea typeface="+mn-ea"/>
            <a:cs typeface="+mn-cs"/>
          </a:endParaRPr>
        </a:p>
        <a:p>
          <a:pPr marL="396000" marR="0" lvl="0" indent="-180000" defTabSz="914400" eaLnBrk="1" fontAlgn="auto" latinLnBrk="0" hangingPunct="1">
            <a:lnSpc>
              <a:spcPct val="100000"/>
            </a:lnSpc>
            <a:spcBef>
              <a:spcPts val="0"/>
            </a:spcBef>
            <a:spcAft>
              <a:spcPts val="300"/>
            </a:spcAft>
            <a:buClrTx/>
            <a:buSzTx/>
            <a:buFont typeface="+mj-lt"/>
            <a:buAutoNum type="arabicPeriod"/>
            <a:tabLst/>
            <a:defRPr/>
          </a:pPr>
          <a:r>
            <a:rPr lang="lt-LT" sz="1000">
              <a:solidFill>
                <a:schemeClr val="dk1"/>
              </a:solidFill>
              <a:effectLst/>
              <a:latin typeface="+mn-lt"/>
              <a:ea typeface="+mn-ea"/>
              <a:cs typeface="+mn-cs"/>
            </a:rPr>
            <a:t>Save the document as an MS Excel file (</a:t>
          </a:r>
          <a:r>
            <a:rPr lang="lt-LT" sz="1000" b="1">
              <a:solidFill>
                <a:schemeClr val="dk1"/>
              </a:solidFill>
              <a:effectLst/>
              <a:latin typeface="+mn-lt"/>
              <a:ea typeface="+mn-ea"/>
              <a:cs typeface="+mn-cs"/>
            </a:rPr>
            <a:t>.xlsx</a:t>
          </a:r>
          <a:r>
            <a:rPr lang="lt-LT" sz="1000">
              <a:solidFill>
                <a:schemeClr val="dk1"/>
              </a:solidFill>
              <a:effectLst/>
              <a:latin typeface="+mn-lt"/>
              <a:ea typeface="+mn-ea"/>
              <a:cs typeface="+mn-cs"/>
            </a:rPr>
            <a:t>).</a:t>
          </a:r>
        </a:p>
        <a:p>
          <a:pPr marL="396000" marR="0" lvl="0" indent="-180000" defTabSz="914400" eaLnBrk="1" fontAlgn="auto" latinLnBrk="0" hangingPunct="1">
            <a:lnSpc>
              <a:spcPct val="100000"/>
            </a:lnSpc>
            <a:spcBef>
              <a:spcPts val="0"/>
            </a:spcBef>
            <a:spcAft>
              <a:spcPts val="300"/>
            </a:spcAft>
            <a:buClrTx/>
            <a:buSzTx/>
            <a:buFont typeface="+mj-lt"/>
            <a:buAutoNum type="arabicPeriod"/>
            <a:tabLst/>
            <a:defRPr/>
          </a:pPr>
          <a:r>
            <a:rPr lang="lt-LT" sz="1000">
              <a:solidFill>
                <a:schemeClr val="dk1"/>
              </a:solidFill>
              <a:effectLst/>
              <a:latin typeface="+mn-lt"/>
              <a:ea typeface="+mn-ea"/>
              <a:cs typeface="+mn-cs"/>
            </a:rPr>
            <a:t>Sign it in </a:t>
          </a:r>
          <a:r>
            <a:rPr lang="lt-LT" sz="1000" b="1">
              <a:solidFill>
                <a:schemeClr val="dk1"/>
              </a:solidFill>
              <a:effectLst/>
              <a:latin typeface="+mn-lt"/>
              <a:ea typeface="+mn-ea"/>
              <a:cs typeface="+mn-cs"/>
            </a:rPr>
            <a:t>.edoc, .adoc, or .asice</a:t>
          </a:r>
          <a:r>
            <a:rPr lang="lt-LT" sz="1000">
              <a:solidFill>
                <a:schemeClr val="dk1"/>
              </a:solidFill>
              <a:effectLst/>
              <a:latin typeface="+mn-lt"/>
              <a:ea typeface="+mn-ea"/>
              <a:cs typeface="+mn-cs"/>
            </a:rPr>
            <a:t> format.</a:t>
          </a:r>
        </a:p>
        <a:p>
          <a:pPr marL="216000" marR="0" lvl="0" indent="-180000" defTabSz="914400" eaLnBrk="1" fontAlgn="auto" latinLnBrk="0" hangingPunct="1">
            <a:lnSpc>
              <a:spcPct val="100000"/>
            </a:lnSpc>
            <a:spcBef>
              <a:spcPts val="0"/>
            </a:spcBef>
            <a:spcAft>
              <a:spcPts val="300"/>
            </a:spcAft>
            <a:buClrTx/>
            <a:buSzTx/>
            <a:buFont typeface="Arial" panose="020B0604020202020204" pitchFamily="34" charset="0"/>
            <a:buChar char="•"/>
            <a:tabLst/>
            <a:defRPr/>
          </a:pPr>
          <a:r>
            <a:rPr lang="lt-LT" sz="1000">
              <a:solidFill>
                <a:schemeClr val="dk1"/>
              </a:solidFill>
              <a:effectLst/>
              <a:latin typeface="+mn-lt"/>
              <a:ea typeface="+mn-ea"/>
              <a:cs typeface="+mn-cs"/>
            </a:rPr>
            <a:t>The signed Project timesheet must be submitted with the Project Partner Report in JEMS (https://jems.latlit.eu).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paraksts.lv/en" TargetMode="External"/><Relationship Id="rId2" Type="http://schemas.openxmlformats.org/officeDocument/2006/relationships/hyperlink" Target="mailto:latlit@varam.gov.lv" TargetMode="External"/><Relationship Id="rId1" Type="http://schemas.openxmlformats.org/officeDocument/2006/relationships/hyperlink" Target="http://latlit.eu/contact-u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doc.archyvai.l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785D-F47D-4B16-BBF8-E360A0311DE4}">
  <sheetPr codeName="Sheet1">
    <tabColor theme="0" tint="-0.499984740745262"/>
  </sheetPr>
  <dimension ref="A1:Q65"/>
  <sheetViews>
    <sheetView showGridLines="0" tabSelected="1" zoomScaleNormal="100" workbookViewId="0">
      <pane ySplit="2" topLeftCell="A3" activePane="bottomLeft" state="frozen"/>
      <selection pane="bottomLeft" activeCell="C7" sqref="C7:N7"/>
    </sheetView>
  </sheetViews>
  <sheetFormatPr defaultColWidth="0" defaultRowHeight="13.5" zeroHeight="1"/>
  <cols>
    <col min="1" max="1" width="1.85546875" style="91" customWidth="1"/>
    <col min="2" max="2" width="2.85546875" style="338" customWidth="1"/>
    <col min="3" max="3" width="2.85546875" style="91" customWidth="1"/>
    <col min="4" max="15" width="9.140625" style="91" customWidth="1"/>
    <col min="16" max="16384" width="9.140625" style="91" hidden="1"/>
  </cols>
  <sheetData>
    <row r="1" spans="1:15">
      <c r="A1" s="351"/>
      <c r="B1" s="351"/>
      <c r="C1" s="350"/>
      <c r="D1" s="350"/>
      <c r="E1" s="350"/>
      <c r="F1" s="350"/>
      <c r="G1" s="350"/>
      <c r="H1" s="350"/>
      <c r="I1" s="350"/>
      <c r="J1" s="350"/>
      <c r="K1" s="350"/>
      <c r="L1" s="350"/>
      <c r="M1" s="350"/>
      <c r="N1" s="350"/>
      <c r="O1" s="350"/>
    </row>
    <row r="2" spans="1:15">
      <c r="A2" s="351"/>
      <c r="B2" s="351"/>
      <c r="C2" s="350"/>
      <c r="D2" s="350"/>
      <c r="E2" s="350"/>
      <c r="F2" s="350"/>
      <c r="G2" s="350"/>
      <c r="H2" s="350"/>
      <c r="I2" s="350"/>
      <c r="J2" s="350"/>
      <c r="K2" s="350"/>
      <c r="L2" s="350"/>
      <c r="M2" s="350"/>
      <c r="N2" s="350"/>
      <c r="O2" s="350"/>
    </row>
    <row r="3" spans="1:15"/>
    <row r="4" spans="1:15" ht="32.25" customHeight="1"/>
    <row r="5" spans="1:15"/>
    <row r="6" spans="1:15" ht="15.75">
      <c r="B6" s="662" t="s">
        <v>116</v>
      </c>
      <c r="C6" s="662"/>
      <c r="D6" s="662"/>
      <c r="E6" s="662"/>
      <c r="F6" s="662"/>
      <c r="G6" s="662"/>
      <c r="H6" s="662"/>
      <c r="I6" s="662"/>
      <c r="J6" s="662"/>
      <c r="K6" s="662"/>
      <c r="L6" s="662"/>
      <c r="M6" s="662"/>
      <c r="N6" s="662"/>
    </row>
    <row r="7" spans="1:15" ht="25.5" customHeight="1">
      <c r="B7" s="352" t="s">
        <v>214</v>
      </c>
      <c r="C7" s="653" t="s">
        <v>114</v>
      </c>
      <c r="D7" s="653"/>
      <c r="E7" s="653"/>
      <c r="F7" s="653"/>
      <c r="G7" s="653"/>
      <c r="H7" s="653"/>
      <c r="I7" s="653"/>
      <c r="J7" s="653"/>
      <c r="K7" s="653"/>
      <c r="L7" s="653"/>
      <c r="M7" s="653"/>
      <c r="N7" s="653"/>
    </row>
    <row r="8" spans="1:15" ht="12.75" customHeight="1">
      <c r="B8" s="352" t="s">
        <v>214</v>
      </c>
      <c r="C8" s="664" t="s">
        <v>182</v>
      </c>
      <c r="D8" s="664"/>
      <c r="E8" s="664"/>
      <c r="F8" s="664"/>
      <c r="G8" s="664"/>
      <c r="H8" s="664"/>
      <c r="I8" s="664"/>
      <c r="J8" s="664"/>
      <c r="K8" s="664"/>
      <c r="L8" s="664"/>
      <c r="M8" s="664"/>
      <c r="N8" s="664"/>
    </row>
    <row r="9" spans="1:15">
      <c r="B9" s="352" t="s">
        <v>214</v>
      </c>
      <c r="C9" s="653" t="s">
        <v>215</v>
      </c>
      <c r="D9" s="653"/>
      <c r="E9" s="653"/>
      <c r="F9" s="653"/>
      <c r="G9" s="653"/>
      <c r="H9" s="653"/>
      <c r="I9" s="653"/>
      <c r="J9" s="653"/>
      <c r="K9" s="653"/>
      <c r="L9" s="653"/>
      <c r="M9" s="653"/>
      <c r="N9" s="653"/>
    </row>
    <row r="10" spans="1:15" ht="13.5" customHeight="1">
      <c r="C10" s="349" t="s">
        <v>217</v>
      </c>
      <c r="D10" s="663" t="s">
        <v>216</v>
      </c>
      <c r="E10" s="663"/>
      <c r="F10" s="663"/>
      <c r="G10" s="663"/>
      <c r="H10" s="663"/>
      <c r="I10" s="663"/>
      <c r="J10" s="663"/>
      <c r="K10" s="663"/>
      <c r="L10" s="663"/>
      <c r="M10" s="663"/>
      <c r="N10" s="663"/>
    </row>
    <row r="11" spans="1:15">
      <c r="C11" s="653" t="s">
        <v>247</v>
      </c>
      <c r="D11" s="653"/>
      <c r="E11" s="653"/>
      <c r="F11" s="653"/>
      <c r="G11" s="653"/>
      <c r="H11" s="653"/>
      <c r="I11" s="653"/>
      <c r="J11" s="653"/>
      <c r="K11" s="653"/>
      <c r="L11" s="653"/>
      <c r="M11" s="653"/>
      <c r="N11" s="653"/>
    </row>
    <row r="12" spans="1:15" ht="13.5" customHeight="1">
      <c r="C12" s="349" t="s">
        <v>217</v>
      </c>
      <c r="D12" s="663" t="s">
        <v>115</v>
      </c>
      <c r="E12" s="663"/>
      <c r="F12" s="663"/>
      <c r="G12" s="663"/>
      <c r="H12" s="663"/>
      <c r="I12" s="663"/>
      <c r="J12" s="663"/>
      <c r="K12" s="663"/>
      <c r="L12" s="663"/>
      <c r="M12" s="663"/>
      <c r="N12" s="663"/>
    </row>
    <row r="13" spans="1:15">
      <c r="C13" s="349"/>
      <c r="D13" s="339"/>
      <c r="E13" s="339"/>
      <c r="F13" s="339"/>
      <c r="G13" s="340"/>
      <c r="H13" s="341"/>
      <c r="I13" s="341"/>
    </row>
    <row r="14" spans="1:15">
      <c r="C14" s="349"/>
      <c r="D14" s="339"/>
      <c r="E14" s="339"/>
      <c r="F14" s="339"/>
      <c r="G14" s="340"/>
      <c r="H14" s="341"/>
      <c r="I14" s="341"/>
    </row>
    <row r="15" spans="1:15">
      <c r="C15" s="349"/>
      <c r="D15" s="339"/>
      <c r="E15" s="339"/>
      <c r="F15" s="339"/>
      <c r="G15" s="340"/>
      <c r="H15" s="341"/>
      <c r="I15" s="341"/>
    </row>
    <row r="16" spans="1:15" ht="12.75" customHeight="1">
      <c r="D16" s="339"/>
      <c r="E16" s="339"/>
      <c r="F16" s="339"/>
      <c r="G16" s="340"/>
      <c r="H16" s="341"/>
      <c r="I16" s="341"/>
    </row>
    <row r="17" spans="1:14" ht="12.75" customHeight="1">
      <c r="D17" s="339"/>
      <c r="E17" s="339"/>
      <c r="F17" s="339"/>
      <c r="G17" s="340"/>
      <c r="H17" s="341"/>
      <c r="I17" s="341"/>
    </row>
    <row r="18" spans="1:14" ht="12.75" customHeight="1">
      <c r="D18" s="339"/>
      <c r="E18" s="339"/>
      <c r="F18" s="339"/>
      <c r="G18" s="340"/>
      <c r="H18" s="341"/>
      <c r="I18" s="341"/>
    </row>
    <row r="19" spans="1:14" ht="15.75">
      <c r="B19" s="662" t="s">
        <v>184</v>
      </c>
      <c r="C19" s="662"/>
      <c r="D19" s="662"/>
      <c r="E19" s="662"/>
      <c r="F19" s="662"/>
      <c r="G19" s="662"/>
      <c r="H19" s="662"/>
      <c r="I19" s="662"/>
      <c r="J19" s="662"/>
      <c r="K19" s="662"/>
      <c r="L19" s="662"/>
      <c r="M19" s="662"/>
      <c r="N19" s="662"/>
    </row>
    <row r="20" spans="1:14" ht="41.25" customHeight="1">
      <c r="B20" s="352" t="s">
        <v>214</v>
      </c>
      <c r="C20" s="653" t="s">
        <v>232</v>
      </c>
      <c r="D20" s="653"/>
      <c r="E20" s="653"/>
      <c r="F20" s="653"/>
      <c r="G20" s="653"/>
      <c r="H20" s="653"/>
      <c r="I20" s="653"/>
      <c r="J20" s="653"/>
      <c r="K20" s="653"/>
      <c r="L20" s="653"/>
      <c r="M20" s="653"/>
      <c r="N20" s="653"/>
    </row>
    <row r="21" spans="1:14" ht="12.75" customHeight="1">
      <c r="D21" s="341"/>
      <c r="E21" s="339"/>
      <c r="F21" s="339"/>
      <c r="G21" s="339"/>
      <c r="H21" s="341"/>
      <c r="I21" s="341"/>
    </row>
    <row r="22" spans="1:14" ht="15.75">
      <c r="B22" s="662" t="s">
        <v>179</v>
      </c>
      <c r="C22" s="662"/>
      <c r="D22" s="662"/>
      <c r="E22" s="662"/>
      <c r="F22" s="662"/>
      <c r="G22" s="662"/>
      <c r="H22" s="662"/>
      <c r="I22" s="662"/>
      <c r="J22" s="662"/>
      <c r="K22" s="662"/>
      <c r="L22" s="662"/>
      <c r="M22" s="662"/>
      <c r="N22" s="662"/>
    </row>
    <row r="23" spans="1:14" ht="15">
      <c r="B23" s="665" t="s">
        <v>250</v>
      </c>
      <c r="C23" s="665"/>
      <c r="D23" s="665"/>
      <c r="E23" s="665"/>
      <c r="F23" s="665"/>
      <c r="G23" s="665"/>
      <c r="H23" s="665"/>
      <c r="I23" s="665"/>
      <c r="J23" s="665"/>
      <c r="K23" s="665"/>
      <c r="L23" s="665"/>
      <c r="M23" s="665"/>
      <c r="N23" s="665"/>
    </row>
    <row r="24" spans="1:14" ht="44.25" customHeight="1">
      <c r="A24" s="353"/>
      <c r="B24" s="354" t="s">
        <v>220</v>
      </c>
      <c r="C24" s="653" t="s">
        <v>332</v>
      </c>
      <c r="D24" s="653"/>
      <c r="E24" s="653"/>
      <c r="F24" s="653"/>
      <c r="G24" s="653"/>
      <c r="H24" s="653"/>
      <c r="I24" s="653"/>
      <c r="J24" s="653"/>
      <c r="K24" s="653"/>
      <c r="L24" s="653"/>
      <c r="M24" s="653"/>
      <c r="N24" s="653"/>
    </row>
    <row r="25" spans="1:14" ht="26.1" customHeight="1">
      <c r="A25" s="353"/>
      <c r="B25" s="354" t="s">
        <v>222</v>
      </c>
      <c r="C25" s="653" t="s">
        <v>221</v>
      </c>
      <c r="D25" s="653"/>
      <c r="E25" s="653"/>
      <c r="F25" s="653"/>
      <c r="G25" s="653"/>
      <c r="H25" s="653"/>
      <c r="I25" s="653"/>
      <c r="J25" s="653"/>
      <c r="K25" s="653"/>
      <c r="L25" s="653"/>
      <c r="M25" s="653"/>
      <c r="N25" s="653"/>
    </row>
    <row r="26" spans="1:14" ht="13.5" customHeight="1">
      <c r="A26" s="353"/>
      <c r="B26" s="354" t="s">
        <v>224</v>
      </c>
      <c r="C26" s="653" t="s">
        <v>223</v>
      </c>
      <c r="D26" s="653"/>
      <c r="E26" s="653"/>
      <c r="F26" s="653"/>
      <c r="G26" s="653"/>
      <c r="H26" s="653"/>
      <c r="I26" s="653"/>
      <c r="J26" s="653"/>
      <c r="K26" s="653"/>
      <c r="L26" s="653"/>
      <c r="M26" s="653"/>
      <c r="N26" s="653"/>
    </row>
    <row r="27" spans="1:14" ht="13.5" customHeight="1">
      <c r="A27" s="353"/>
      <c r="B27" s="354" t="s">
        <v>225</v>
      </c>
      <c r="C27" s="653" t="s">
        <v>228</v>
      </c>
      <c r="D27" s="653"/>
      <c r="E27" s="653"/>
      <c r="F27" s="653"/>
      <c r="G27" s="653"/>
      <c r="H27" s="653"/>
      <c r="I27" s="653"/>
      <c r="J27" s="653"/>
      <c r="K27" s="653"/>
      <c r="L27" s="653"/>
      <c r="M27" s="653"/>
      <c r="N27" s="653"/>
    </row>
    <row r="28" spans="1:14" ht="13.5" customHeight="1">
      <c r="A28" s="353"/>
      <c r="B28" s="354" t="s">
        <v>226</v>
      </c>
      <c r="C28" s="653" t="s">
        <v>229</v>
      </c>
      <c r="D28" s="653"/>
      <c r="E28" s="653"/>
      <c r="F28" s="653"/>
      <c r="G28" s="653"/>
      <c r="H28" s="653"/>
      <c r="I28" s="653"/>
      <c r="J28" s="653"/>
      <c r="K28" s="653"/>
      <c r="L28" s="653"/>
      <c r="M28" s="653"/>
      <c r="N28" s="653"/>
    </row>
    <row r="29" spans="1:14" ht="26.1" customHeight="1">
      <c r="A29" s="353"/>
      <c r="B29" s="354" t="s">
        <v>227</v>
      </c>
      <c r="C29" s="653" t="s">
        <v>331</v>
      </c>
      <c r="D29" s="653"/>
      <c r="E29" s="653"/>
      <c r="F29" s="653"/>
      <c r="G29" s="653"/>
      <c r="H29" s="653"/>
      <c r="I29" s="653"/>
      <c r="J29" s="653"/>
      <c r="K29" s="653"/>
      <c r="L29" s="653"/>
      <c r="M29" s="653"/>
      <c r="N29" s="653"/>
    </row>
    <row r="30" spans="1:14" ht="13.5" customHeight="1">
      <c r="A30" s="353"/>
      <c r="B30" s="354"/>
      <c r="C30" s="653" t="s">
        <v>277</v>
      </c>
      <c r="D30" s="653"/>
      <c r="E30" s="653"/>
      <c r="F30" s="653"/>
      <c r="G30" s="653"/>
      <c r="H30" s="653"/>
      <c r="I30" s="653"/>
      <c r="J30" s="653"/>
      <c r="K30" s="653"/>
      <c r="L30" s="653"/>
      <c r="M30" s="653"/>
      <c r="N30" s="653"/>
    </row>
    <row r="31" spans="1:14" ht="13.5" customHeight="1">
      <c r="C31" s="356" t="s">
        <v>217</v>
      </c>
      <c r="D31" s="674" t="s">
        <v>230</v>
      </c>
      <c r="E31" s="674"/>
      <c r="F31" s="674"/>
      <c r="G31" s="674"/>
      <c r="H31" s="674"/>
      <c r="I31" s="674"/>
      <c r="J31" s="674"/>
      <c r="K31" s="674"/>
      <c r="L31" s="674"/>
      <c r="M31" s="674"/>
      <c r="N31" s="674"/>
    </row>
    <row r="32" spans="1:14" ht="13.5" customHeight="1">
      <c r="C32" s="356" t="s">
        <v>217</v>
      </c>
      <c r="D32" s="674" t="s">
        <v>231</v>
      </c>
      <c r="E32" s="674"/>
      <c r="F32" s="674"/>
      <c r="G32" s="674"/>
      <c r="H32" s="674"/>
      <c r="I32" s="674"/>
      <c r="J32" s="674"/>
      <c r="K32" s="674"/>
      <c r="L32" s="674"/>
      <c r="M32" s="674"/>
      <c r="N32" s="674"/>
    </row>
    <row r="33" spans="2:17">
      <c r="C33" s="356"/>
      <c r="D33" s="364"/>
      <c r="E33" s="364"/>
      <c r="F33" s="364"/>
      <c r="G33" s="357"/>
      <c r="H33" s="355"/>
      <c r="I33" s="355"/>
      <c r="J33" s="355"/>
      <c r="K33" s="358"/>
      <c r="L33" s="355"/>
      <c r="M33" s="355"/>
      <c r="N33" s="355"/>
    </row>
    <row r="34" spans="2:17" ht="15">
      <c r="B34" s="665" t="s">
        <v>251</v>
      </c>
      <c r="C34" s="665"/>
      <c r="D34" s="665"/>
      <c r="E34" s="665"/>
      <c r="F34" s="665"/>
      <c r="G34" s="665"/>
      <c r="H34" s="665"/>
      <c r="I34" s="665"/>
      <c r="J34" s="665"/>
      <c r="K34" s="665"/>
      <c r="L34" s="665"/>
      <c r="M34" s="665"/>
      <c r="N34" s="665"/>
    </row>
    <row r="35" spans="2:17" ht="13.5" customHeight="1">
      <c r="B35" s="355" t="s">
        <v>220</v>
      </c>
      <c r="C35" s="653" t="s">
        <v>246</v>
      </c>
      <c r="D35" s="653"/>
      <c r="E35" s="653"/>
      <c r="F35" s="653"/>
      <c r="G35" s="653"/>
      <c r="H35" s="653"/>
      <c r="I35" s="653"/>
      <c r="J35" s="653"/>
      <c r="K35" s="653"/>
      <c r="L35" s="653"/>
      <c r="M35" s="653"/>
      <c r="N35" s="653"/>
      <c r="O35" s="653"/>
      <c r="P35" s="653"/>
      <c r="Q35" s="653"/>
    </row>
    <row r="36" spans="2:17" ht="13.5" customHeight="1">
      <c r="B36" s="355" t="s">
        <v>222</v>
      </c>
      <c r="C36" s="653" t="s">
        <v>329</v>
      </c>
      <c r="D36" s="653"/>
      <c r="E36" s="653"/>
      <c r="F36" s="653"/>
      <c r="G36" s="653"/>
      <c r="H36" s="653"/>
      <c r="I36" s="653"/>
      <c r="J36" s="653"/>
      <c r="K36" s="653"/>
      <c r="L36" s="653"/>
      <c r="M36" s="653"/>
      <c r="N36" s="653"/>
      <c r="O36" s="653"/>
      <c r="P36" s="653"/>
      <c r="Q36" s="653"/>
    </row>
    <row r="37" spans="2:17" ht="36.6" customHeight="1">
      <c r="B37" s="355" t="s">
        <v>224</v>
      </c>
      <c r="C37" s="653" t="s">
        <v>333</v>
      </c>
      <c r="D37" s="653"/>
      <c r="E37" s="653"/>
      <c r="F37" s="653"/>
      <c r="G37" s="653"/>
      <c r="H37" s="653"/>
      <c r="I37" s="653"/>
      <c r="J37" s="653"/>
      <c r="K37" s="653"/>
      <c r="L37" s="653"/>
      <c r="M37" s="653"/>
      <c r="N37" s="653"/>
      <c r="O37" s="653"/>
      <c r="P37" s="653"/>
      <c r="Q37" s="653"/>
    </row>
    <row r="38" spans="2:17">
      <c r="B38" s="354"/>
      <c r="C38" s="653"/>
      <c r="D38" s="653"/>
      <c r="E38" s="653"/>
      <c r="F38" s="653"/>
      <c r="G38" s="653"/>
      <c r="H38" s="653"/>
      <c r="I38" s="653"/>
      <c r="J38" s="653"/>
      <c r="K38" s="653"/>
      <c r="L38" s="653"/>
      <c r="M38" s="653"/>
      <c r="N38" s="653"/>
      <c r="O38" s="337"/>
      <c r="P38" s="337"/>
      <c r="Q38" s="337"/>
    </row>
    <row r="39" spans="2:17" ht="15.75">
      <c r="B39" s="662" t="s">
        <v>178</v>
      </c>
      <c r="C39" s="662"/>
      <c r="D39" s="662"/>
      <c r="E39" s="662"/>
      <c r="F39" s="662"/>
      <c r="G39" s="662"/>
      <c r="H39" s="662"/>
      <c r="I39" s="662"/>
      <c r="J39" s="662"/>
      <c r="K39" s="662"/>
      <c r="L39" s="662"/>
      <c r="M39" s="662"/>
      <c r="N39" s="662"/>
    </row>
    <row r="40" spans="2:17" ht="13.5" customHeight="1">
      <c r="B40" s="653" t="s">
        <v>213</v>
      </c>
      <c r="C40" s="653"/>
      <c r="D40" s="653"/>
      <c r="E40" s="653"/>
      <c r="F40" s="653"/>
      <c r="G40" s="653"/>
      <c r="H40" s="653"/>
      <c r="I40" s="653"/>
      <c r="J40" s="653"/>
      <c r="K40" s="653"/>
      <c r="L40" s="653"/>
      <c r="M40" s="653"/>
      <c r="N40" s="653"/>
    </row>
    <row r="41" spans="2:17" ht="12.95" customHeight="1">
      <c r="B41" s="660" t="s">
        <v>322</v>
      </c>
      <c r="C41" s="660"/>
      <c r="D41" s="660"/>
      <c r="E41" s="660"/>
      <c r="F41" s="660"/>
      <c r="G41" s="660"/>
      <c r="H41" s="660"/>
      <c r="I41" s="660"/>
      <c r="J41" s="660"/>
      <c r="K41" s="660"/>
      <c r="L41" s="660"/>
      <c r="M41" s="660"/>
      <c r="N41" s="660"/>
    </row>
    <row r="42" spans="2:17" ht="12.95" customHeight="1">
      <c r="B42" s="454"/>
      <c r="C42" s="454"/>
      <c r="D42" s="454"/>
      <c r="E42" s="454"/>
      <c r="F42" s="454"/>
      <c r="G42" s="454"/>
      <c r="H42" s="454"/>
      <c r="I42" s="454"/>
      <c r="J42" s="454"/>
      <c r="K42" s="454"/>
      <c r="L42" s="454"/>
      <c r="M42" s="454"/>
      <c r="N42" s="454"/>
    </row>
    <row r="43" spans="2:17">
      <c r="B43" s="654" t="s">
        <v>326</v>
      </c>
      <c r="C43" s="654"/>
      <c r="D43" s="654"/>
      <c r="E43" s="654"/>
      <c r="F43" s="654"/>
      <c r="G43" s="654"/>
      <c r="H43" s="654"/>
      <c r="I43" s="654"/>
      <c r="J43" s="654"/>
      <c r="K43" s="654"/>
      <c r="L43" s="654"/>
      <c r="M43" s="654"/>
      <c r="N43" s="654"/>
    </row>
    <row r="44" spans="2:17">
      <c r="B44" s="659" t="s">
        <v>327</v>
      </c>
      <c r="C44" s="659"/>
      <c r="D44" s="659"/>
      <c r="E44" s="659"/>
      <c r="F44" s="659"/>
      <c r="G44" s="659"/>
      <c r="H44" s="659"/>
      <c r="I44" s="659"/>
      <c r="J44" s="659"/>
      <c r="K44" s="659"/>
      <c r="L44" s="659"/>
      <c r="M44" s="659"/>
    </row>
    <row r="45" spans="2:17">
      <c r="B45" s="675" t="s">
        <v>218</v>
      </c>
      <c r="C45" s="675"/>
      <c r="D45" s="675"/>
      <c r="E45" s="675"/>
      <c r="F45" s="675"/>
      <c r="G45" s="675"/>
      <c r="H45" s="675"/>
      <c r="I45" s="675"/>
      <c r="J45" s="675"/>
      <c r="K45" s="675"/>
      <c r="L45" s="675"/>
    </row>
    <row r="46" spans="2:17" ht="15" customHeight="1">
      <c r="B46" s="676" t="s">
        <v>325</v>
      </c>
      <c r="C46" s="676"/>
      <c r="D46" s="676"/>
      <c r="E46" s="676"/>
      <c r="F46" s="676"/>
      <c r="G46" s="676"/>
      <c r="H46" s="676"/>
      <c r="I46" s="676"/>
      <c r="J46" s="676"/>
      <c r="K46" s="676"/>
      <c r="L46" s="676"/>
    </row>
    <row r="47" spans="2:17">
      <c r="B47" s="675" t="s">
        <v>219</v>
      </c>
      <c r="C47" s="675"/>
      <c r="D47" s="675"/>
      <c r="E47" s="675"/>
      <c r="F47" s="675"/>
      <c r="G47" s="384"/>
      <c r="H47" s="384"/>
      <c r="I47" s="384"/>
      <c r="J47" s="445"/>
      <c r="K47" s="445"/>
      <c r="L47" s="445"/>
    </row>
    <row r="48" spans="2:17" ht="103.5" customHeight="1">
      <c r="C48" s="661" t="s">
        <v>324</v>
      </c>
      <c r="D48" s="661"/>
      <c r="E48" s="661"/>
      <c r="F48" s="661"/>
      <c r="G48" s="661"/>
      <c r="H48" s="384"/>
      <c r="I48" s="384"/>
      <c r="J48" s="384"/>
      <c r="K48" s="384"/>
      <c r="L48" s="384"/>
      <c r="M48" s="384"/>
    </row>
    <row r="49" spans="2:14" ht="12.95" customHeight="1">
      <c r="B49" s="660" t="s">
        <v>323</v>
      </c>
      <c r="C49" s="660"/>
      <c r="D49" s="660"/>
      <c r="E49" s="660"/>
      <c r="F49" s="660"/>
      <c r="G49" s="660"/>
      <c r="H49" s="660"/>
      <c r="I49" s="660"/>
      <c r="J49" s="660"/>
      <c r="K49" s="660"/>
      <c r="L49" s="660"/>
      <c r="M49" s="660"/>
      <c r="N49" s="660"/>
    </row>
    <row r="50" spans="2:14" ht="12.75" customHeight="1">
      <c r="C50" s="341"/>
      <c r="D50" s="341"/>
      <c r="E50" s="341"/>
      <c r="F50" s="341"/>
      <c r="G50" s="341"/>
      <c r="H50" s="341"/>
      <c r="I50" s="341"/>
    </row>
    <row r="51" spans="2:14" ht="15.75">
      <c r="B51" s="662" t="s">
        <v>248</v>
      </c>
      <c r="C51" s="662"/>
      <c r="D51" s="662"/>
      <c r="E51" s="662"/>
      <c r="F51" s="662"/>
      <c r="G51" s="662"/>
      <c r="H51" s="662"/>
      <c r="I51" s="662"/>
      <c r="J51" s="662"/>
      <c r="K51" s="662"/>
      <c r="L51" s="662"/>
      <c r="M51" s="662"/>
      <c r="N51" s="662"/>
    </row>
    <row r="52" spans="2:14" ht="12.95" customHeight="1">
      <c r="B52" s="352" t="s">
        <v>214</v>
      </c>
      <c r="C52" s="653" t="s">
        <v>117</v>
      </c>
      <c r="D52" s="653"/>
      <c r="E52" s="653"/>
      <c r="F52" s="653"/>
      <c r="G52" s="653"/>
      <c r="H52" s="653"/>
      <c r="I52" s="653"/>
      <c r="J52" s="653"/>
      <c r="K52" s="653"/>
      <c r="L52" s="653"/>
      <c r="M52" s="653"/>
      <c r="N52" s="653"/>
    </row>
    <row r="53" spans="2:14"/>
    <row r="54" spans="2:14" ht="35.1" customHeight="1">
      <c r="B54" s="673" t="s">
        <v>330</v>
      </c>
      <c r="C54" s="673"/>
      <c r="D54" s="673"/>
      <c r="E54" s="673"/>
      <c r="F54" s="657" t="s">
        <v>315</v>
      </c>
      <c r="G54" s="657"/>
      <c r="H54" s="657"/>
      <c r="I54" s="657"/>
      <c r="J54" s="657"/>
      <c r="K54" s="657"/>
      <c r="L54" s="657"/>
      <c r="M54" s="657"/>
      <c r="N54" s="657"/>
    </row>
    <row r="55" spans="2:14" ht="51.75" customHeight="1">
      <c r="B55" s="667" t="s">
        <v>319</v>
      </c>
      <c r="C55" s="668"/>
      <c r="D55" s="668"/>
      <c r="E55" s="359"/>
      <c r="F55" s="658" t="s">
        <v>318</v>
      </c>
      <c r="G55" s="657"/>
      <c r="H55" s="657"/>
      <c r="I55" s="657"/>
      <c r="J55" s="657"/>
      <c r="K55" s="657"/>
      <c r="L55" s="657"/>
      <c r="M55" s="657"/>
      <c r="N55" s="657"/>
    </row>
    <row r="56" spans="2:14" ht="35.1" customHeight="1">
      <c r="B56" s="669" t="s">
        <v>120</v>
      </c>
      <c r="C56" s="669"/>
      <c r="D56" s="669"/>
      <c r="E56" s="669"/>
      <c r="F56" s="657" t="s">
        <v>317</v>
      </c>
      <c r="G56" s="657"/>
      <c r="H56" s="657"/>
      <c r="I56" s="657"/>
      <c r="J56" s="657"/>
      <c r="K56" s="657"/>
      <c r="L56" s="657"/>
      <c r="M56" s="657"/>
      <c r="N56" s="657"/>
    </row>
    <row r="57" spans="2:14" ht="35.1" customHeight="1">
      <c r="B57" s="655" t="s">
        <v>118</v>
      </c>
      <c r="C57" s="655"/>
      <c r="D57" s="655"/>
      <c r="E57" s="655"/>
      <c r="F57" s="657" t="s">
        <v>320</v>
      </c>
      <c r="G57" s="657"/>
      <c r="H57" s="657"/>
      <c r="I57" s="657"/>
      <c r="J57" s="657"/>
      <c r="K57" s="657"/>
      <c r="L57" s="657"/>
      <c r="M57" s="657"/>
      <c r="N57" s="657"/>
    </row>
    <row r="58" spans="2:14" ht="35.1" customHeight="1">
      <c r="B58" s="656" t="s">
        <v>233</v>
      </c>
      <c r="C58" s="656"/>
      <c r="D58" s="656"/>
      <c r="E58" s="656"/>
      <c r="F58" s="657" t="s">
        <v>316</v>
      </c>
      <c r="G58" s="657"/>
      <c r="H58" s="657"/>
      <c r="I58" s="657"/>
      <c r="J58" s="657"/>
      <c r="K58" s="657"/>
      <c r="L58" s="657"/>
      <c r="M58" s="657"/>
      <c r="N58" s="657"/>
    </row>
    <row r="59" spans="2:14" ht="35.1" customHeight="1">
      <c r="B59" s="670" t="s">
        <v>234</v>
      </c>
      <c r="C59" s="670"/>
      <c r="D59" s="670"/>
      <c r="E59" s="670"/>
      <c r="F59" s="657" t="s">
        <v>321</v>
      </c>
      <c r="G59" s="657"/>
      <c r="H59" s="657"/>
      <c r="I59" s="657"/>
      <c r="J59" s="657"/>
      <c r="K59" s="657"/>
      <c r="L59" s="657"/>
      <c r="M59" s="657"/>
      <c r="N59" s="657"/>
    </row>
    <row r="60" spans="2:14" ht="35.1" customHeight="1">
      <c r="B60" s="672" t="s">
        <v>148</v>
      </c>
      <c r="C60" s="672"/>
      <c r="D60" s="672"/>
      <c r="E60" s="672"/>
      <c r="F60" s="657" t="s">
        <v>191</v>
      </c>
      <c r="G60" s="657"/>
      <c r="H60" s="657"/>
      <c r="I60" s="657"/>
      <c r="J60" s="657"/>
      <c r="K60" s="657"/>
      <c r="L60" s="657"/>
      <c r="M60" s="657"/>
      <c r="N60" s="657"/>
    </row>
    <row r="61" spans="2:14" ht="35.1" customHeight="1">
      <c r="B61" s="671" t="s">
        <v>119</v>
      </c>
      <c r="C61" s="671"/>
      <c r="D61" s="671"/>
      <c r="E61" s="671"/>
      <c r="F61" s="657" t="s">
        <v>254</v>
      </c>
      <c r="G61" s="657"/>
      <c r="H61" s="657"/>
      <c r="I61" s="657"/>
      <c r="J61" s="657"/>
      <c r="K61" s="657"/>
      <c r="L61" s="657"/>
      <c r="M61" s="657"/>
      <c r="N61" s="657"/>
    </row>
    <row r="62" spans="2:14" ht="35.1" customHeight="1">
      <c r="B62" s="666" t="s">
        <v>181</v>
      </c>
      <c r="C62" s="666"/>
      <c r="D62" s="666"/>
      <c r="E62" s="666"/>
      <c r="F62" s="657" t="s">
        <v>209</v>
      </c>
      <c r="G62" s="657"/>
      <c r="H62" s="657"/>
      <c r="I62" s="657"/>
      <c r="J62" s="657"/>
      <c r="K62" s="657"/>
      <c r="L62" s="657"/>
      <c r="M62" s="657"/>
      <c r="N62" s="657"/>
    </row>
    <row r="63" spans="2:14"/>
    <row r="64" spans="2:14"/>
    <row r="65"/>
  </sheetData>
  <sheetProtection algorithmName="SHA-512" hashValue="xiBjV9nblm51iE0V7zFfppoWpJeWxcjF0LROd50Sbs87D7ufIiyj3j82aOEhGLAB+tNmdT/v020CP93uBLrbtA==" saltValue="UAVVTm7xpLW23RkYKfQbAg==" spinCount="100000" sheet="1" objects="1" scenarios="1"/>
  <mergeCells count="58">
    <mergeCell ref="B40:N40"/>
    <mergeCell ref="B45:L45"/>
    <mergeCell ref="B46:L46"/>
    <mergeCell ref="B47:F47"/>
    <mergeCell ref="B41:N41"/>
    <mergeCell ref="O35:Q35"/>
    <mergeCell ref="O36:Q36"/>
    <mergeCell ref="D32:N32"/>
    <mergeCell ref="B34:N34"/>
    <mergeCell ref="C30:N30"/>
    <mergeCell ref="C36:N36"/>
    <mergeCell ref="D31:N31"/>
    <mergeCell ref="C35:N35"/>
    <mergeCell ref="O37:Q37"/>
    <mergeCell ref="C37:N37"/>
    <mergeCell ref="B62:E62"/>
    <mergeCell ref="B55:D55"/>
    <mergeCell ref="C24:N24"/>
    <mergeCell ref="C25:N25"/>
    <mergeCell ref="C26:N26"/>
    <mergeCell ref="C27:N27"/>
    <mergeCell ref="C28:N28"/>
    <mergeCell ref="C29:N29"/>
    <mergeCell ref="B56:E56"/>
    <mergeCell ref="B59:E59"/>
    <mergeCell ref="B61:E61"/>
    <mergeCell ref="B60:E60"/>
    <mergeCell ref="B51:N51"/>
    <mergeCell ref="B54:E54"/>
    <mergeCell ref="B6:N6"/>
    <mergeCell ref="B19:N19"/>
    <mergeCell ref="B22:N22"/>
    <mergeCell ref="B39:N39"/>
    <mergeCell ref="C7:N7"/>
    <mergeCell ref="C9:N9"/>
    <mergeCell ref="C20:N20"/>
    <mergeCell ref="C11:N11"/>
    <mergeCell ref="C38:N38"/>
    <mergeCell ref="D10:N10"/>
    <mergeCell ref="D12:N12"/>
    <mergeCell ref="C8:N8"/>
    <mergeCell ref="B23:N23"/>
    <mergeCell ref="C52:N52"/>
    <mergeCell ref="B43:N43"/>
    <mergeCell ref="B57:E57"/>
    <mergeCell ref="B58:E58"/>
    <mergeCell ref="F62:N62"/>
    <mergeCell ref="F54:N54"/>
    <mergeCell ref="F57:N57"/>
    <mergeCell ref="F55:N55"/>
    <mergeCell ref="F61:N61"/>
    <mergeCell ref="F60:N60"/>
    <mergeCell ref="F58:N58"/>
    <mergeCell ref="F56:N56"/>
    <mergeCell ref="F59:N59"/>
    <mergeCell ref="B44:M44"/>
    <mergeCell ref="B49:N49"/>
    <mergeCell ref="C48:G48"/>
  </mergeCells>
  <hyperlinks>
    <hyperlink ref="D12" r:id="rId1" xr:uid="{C5F1DE38-80DA-4493-81D6-DDCC85540A8C}"/>
    <hyperlink ref="D10" r:id="rId2" xr:uid="{FB5936F0-175A-4BE2-B4EB-AD5DB948FA9E}"/>
    <hyperlink ref="D31" r:id="rId3" xr:uid="{D45E6E1D-A944-4E73-8AD5-2818BF9DD0A3}"/>
    <hyperlink ref="D32" r:id="rId4" xr:uid="{3D46A108-0236-4E38-A4E1-2EE30F42A92D}"/>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C42FD-0E73-4E74-85A4-8873135B9602}">
  <sheetPr>
    <tabColor theme="0" tint="-0.499984740745262"/>
  </sheetPr>
  <dimension ref="A1:AT92"/>
  <sheetViews>
    <sheetView showGridLines="0" showZeros="0" showWhiteSpace="0" zoomScale="80" zoomScaleNormal="80" zoomScaleSheetLayoutView="90" workbookViewId="0">
      <pane ySplit="2" topLeftCell="A3" activePane="bottomLeft" state="frozen"/>
      <selection pane="bottomLeft" activeCell="E6" sqref="E6:Q6"/>
    </sheetView>
  </sheetViews>
  <sheetFormatPr defaultColWidth="0" defaultRowHeight="15" customHeight="1" zeroHeight="1"/>
  <cols>
    <col min="1" max="1" width="0.85546875" style="2" customWidth="1"/>
    <col min="2" max="2" width="4.42578125" style="173" customWidth="1"/>
    <col min="3" max="17" width="9.28515625" style="2" customWidth="1"/>
    <col min="18" max="18" width="1" style="2" customWidth="1"/>
    <col min="19" max="23" width="9.7109375" style="2" customWidth="1"/>
    <col min="24" max="24" width="9.28515625" style="2" customWidth="1"/>
    <col min="25" max="27" width="11.5703125" style="2" hidden="1" customWidth="1"/>
    <col min="28" max="32" width="11.5703125" style="58" hidden="1" customWidth="1"/>
    <col min="33" max="35" width="11.5703125" hidden="1" customWidth="1"/>
    <col min="36" max="36" width="11.5703125" style="127" hidden="1" customWidth="1"/>
    <col min="37" max="16384" width="11.5703125" style="2" hidden="1"/>
  </cols>
  <sheetData>
    <row r="1" spans="1:44" s="203" customFormat="1" ht="23.1" customHeight="1">
      <c r="A1" s="330"/>
      <c r="B1" s="330"/>
      <c r="C1" s="331" t="s">
        <v>183</v>
      </c>
      <c r="D1" s="332" t="str">
        <f>error!$C$6</f>
        <v>[  ] Form is empty</v>
      </c>
      <c r="E1" s="333"/>
      <c r="F1" s="333"/>
      <c r="G1" s="330"/>
      <c r="H1" s="330"/>
      <c r="I1" s="342" t="str">
        <f>error!$C$3</f>
        <v/>
      </c>
      <c r="J1" s="330"/>
      <c r="K1" s="330"/>
      <c r="L1" s="330"/>
      <c r="M1" s="330"/>
      <c r="N1" s="333"/>
      <c r="O1" s="333"/>
      <c r="P1" s="333"/>
      <c r="Q1" s="333"/>
      <c r="R1" s="333"/>
      <c r="S1" s="58"/>
      <c r="T1" s="58"/>
    </row>
    <row r="2" spans="1:44" s="58" customFormat="1" ht="25.5" customHeight="1">
      <c r="A2" s="334"/>
      <c r="B2" s="335"/>
      <c r="C2" s="334"/>
      <c r="D2" s="334"/>
      <c r="E2" s="334"/>
      <c r="F2" s="334"/>
      <c r="G2" s="334"/>
      <c r="H2" s="334"/>
      <c r="I2" s="334"/>
      <c r="J2" s="334"/>
      <c r="K2" s="334"/>
      <c r="L2" s="334"/>
      <c r="M2" s="334"/>
      <c r="N2" s="334"/>
      <c r="O2" s="334"/>
      <c r="P2" s="334"/>
      <c r="Q2" s="334"/>
      <c r="R2" s="334"/>
    </row>
    <row r="3" spans="1:44" s="204" customFormat="1" ht="66.75" customHeight="1">
      <c r="A3" s="621" t="s">
        <v>3</v>
      </c>
      <c r="B3" s="621"/>
      <c r="C3" s="621"/>
      <c r="D3" s="621"/>
      <c r="E3" s="621"/>
      <c r="F3" s="621"/>
      <c r="G3" s="621"/>
      <c r="H3" s="621"/>
      <c r="I3" s="621"/>
      <c r="J3" s="621"/>
      <c r="K3" s="621"/>
      <c r="L3" s="621"/>
      <c r="M3" s="621"/>
      <c r="N3" s="621"/>
      <c r="O3" s="621"/>
      <c r="P3" s="621"/>
      <c r="Q3" s="621"/>
      <c r="R3" s="621"/>
      <c r="S3" s="58"/>
      <c r="T3" s="58"/>
      <c r="U3" s="58"/>
      <c r="V3" s="58"/>
      <c r="W3" s="58"/>
      <c r="X3" s="58"/>
      <c r="Y3" s="58"/>
      <c r="AC3" s="205" t="s">
        <v>55</v>
      </c>
      <c r="AE3" s="205"/>
      <c r="AF3" s="205"/>
      <c r="AJ3" s="313"/>
      <c r="AK3" s="313"/>
      <c r="AL3" s="313"/>
      <c r="AM3" s="313"/>
      <c r="AN3" s="313"/>
      <c r="AO3" s="313"/>
      <c r="AP3" s="313"/>
    </row>
    <row r="4" spans="1:44" s="317" customFormat="1" ht="24.95" customHeight="1">
      <c r="A4" s="130"/>
      <c r="B4" s="316" t="str">
        <f>Form_Start</f>
        <v>[   ] Start at Section 1, then complete the other sections sequentially</v>
      </c>
      <c r="C4" s="130"/>
      <c r="D4" s="130"/>
      <c r="E4" s="130"/>
      <c r="F4" s="130"/>
      <c r="G4" s="130"/>
      <c r="H4" s="130"/>
      <c r="I4" s="130"/>
      <c r="J4" s="130"/>
      <c r="K4" s="130"/>
      <c r="L4" s="130"/>
      <c r="M4" s="130"/>
      <c r="N4" s="130"/>
      <c r="O4" s="130"/>
      <c r="P4" s="130"/>
      <c r="Q4" s="130"/>
      <c r="R4" s="130"/>
      <c r="S4" s="2"/>
      <c r="T4" s="2"/>
      <c r="U4" s="2"/>
      <c r="V4" s="2"/>
      <c r="W4" s="2"/>
      <c r="X4" s="2"/>
      <c r="Y4" s="2"/>
      <c r="AC4" s="318"/>
      <c r="AE4" s="318"/>
      <c r="AF4" s="318"/>
      <c r="AJ4"/>
      <c r="AK4" s="319"/>
      <c r="AL4" s="319"/>
      <c r="AM4" s="319"/>
      <c r="AN4" s="319"/>
      <c r="AO4" s="319"/>
      <c r="AP4" s="319"/>
    </row>
    <row r="5" spans="1:44" s="204" customFormat="1" ht="24.95" customHeight="1">
      <c r="A5" s="270"/>
      <c r="B5" s="39" t="s">
        <v>74</v>
      </c>
      <c r="C5" s="314"/>
      <c r="D5" s="314"/>
      <c r="E5" s="310"/>
      <c r="F5" s="312"/>
      <c r="G5" s="310"/>
      <c r="H5" s="310"/>
      <c r="I5" s="310"/>
      <c r="J5" s="310"/>
      <c r="K5" s="310"/>
      <c r="L5" s="310"/>
      <c r="M5" s="310"/>
      <c r="N5" s="310"/>
      <c r="O5" s="310"/>
      <c r="P5" s="310"/>
      <c r="Q5" s="310"/>
      <c r="R5" s="137"/>
      <c r="S5" s="58"/>
      <c r="T5" s="58"/>
      <c r="U5" s="58"/>
      <c r="V5" s="58"/>
      <c r="W5" s="58"/>
      <c r="X5" s="58"/>
      <c r="Y5" s="58"/>
      <c r="AJ5" s="203"/>
      <c r="AK5" s="203"/>
      <c r="AL5" s="313"/>
      <c r="AM5" s="313"/>
      <c r="AN5" s="315"/>
      <c r="AO5" s="315"/>
      <c r="AP5" s="315"/>
      <c r="AQ5" s="315"/>
      <c r="AR5" s="315"/>
    </row>
    <row r="6" spans="1:44" s="4" customFormat="1" ht="30" customHeight="1">
      <c r="A6" s="3"/>
      <c r="B6" s="249" t="s">
        <v>43</v>
      </c>
      <c r="C6" s="164" t="s">
        <v>100</v>
      </c>
      <c r="D6" s="165" t="s">
        <v>101</v>
      </c>
      <c r="E6" s="642"/>
      <c r="F6" s="642"/>
      <c r="G6" s="642"/>
      <c r="H6" s="642"/>
      <c r="I6" s="642"/>
      <c r="J6" s="642"/>
      <c r="K6" s="642"/>
      <c r="L6" s="642"/>
      <c r="M6" s="642"/>
      <c r="N6" s="642"/>
      <c r="O6" s="642"/>
      <c r="P6" s="642"/>
      <c r="Q6" s="643"/>
      <c r="R6" s="163"/>
      <c r="S6" s="2"/>
      <c r="T6" s="2"/>
      <c r="U6" s="2"/>
      <c r="V6" s="2"/>
      <c r="W6" s="2"/>
      <c r="X6" s="2"/>
      <c r="Y6" s="2"/>
      <c r="AB6" s="218"/>
      <c r="AC6" s="219" t="s">
        <v>73</v>
      </c>
      <c r="AD6" s="219" t="s">
        <v>66</v>
      </c>
      <c r="AE6" s="55"/>
      <c r="AF6" s="204"/>
      <c r="AJ6" s="5"/>
      <c r="AK6" s="5"/>
      <c r="AL6" s="5"/>
      <c r="AM6" s="5"/>
      <c r="AN6" s="54"/>
      <c r="AO6" s="54"/>
      <c r="AP6" s="54"/>
      <c r="AQ6" s="54"/>
      <c r="AR6" s="54"/>
    </row>
    <row r="7" spans="1:44" s="8" customFormat="1" ht="30" customHeight="1">
      <c r="A7" s="6"/>
      <c r="B7" s="250" t="s">
        <v>44</v>
      </c>
      <c r="C7" s="193" t="s">
        <v>103</v>
      </c>
      <c r="D7" s="194" t="s">
        <v>89</v>
      </c>
      <c r="E7" s="85"/>
      <c r="F7" s="194" t="s">
        <v>6</v>
      </c>
      <c r="G7" s="86"/>
      <c r="H7" s="195" t="s">
        <v>1</v>
      </c>
      <c r="I7" s="194" t="s">
        <v>0</v>
      </c>
      <c r="J7" s="471"/>
      <c r="K7" s="471"/>
      <c r="L7" s="194" t="s">
        <v>90</v>
      </c>
      <c r="M7" s="472" t="str">
        <f>IF(
   Form_Start&lt;&gt;"",
   "",
   IF(AND(Peri_Duration&lt;&gt;"",Peri_Start&lt;&gt;""),$AD$7,"")
)</f>
        <v/>
      </c>
      <c r="N7" s="472"/>
      <c r="O7" s="472"/>
      <c r="P7" s="196"/>
      <c r="Q7" s="175"/>
      <c r="R7" s="163"/>
      <c r="S7" s="2"/>
      <c r="T7" s="2"/>
      <c r="U7" s="2"/>
      <c r="V7" s="2"/>
      <c r="W7" s="2"/>
      <c r="X7" s="2"/>
      <c r="Y7" s="2"/>
      <c r="AB7" s="219" t="s">
        <v>82</v>
      </c>
      <c r="AC7" s="220">
        <f>Peri_Start</f>
        <v>0</v>
      </c>
      <c r="AD7" s="220">
        <f>IF(OR(Peri_Duration="",Peri_Start=""),0,EDATE(Peri_Start,Peri_Duration)-1)</f>
        <v>0</v>
      </c>
      <c r="AJ7" s="9"/>
      <c r="AM7" s="52"/>
      <c r="AP7" s="53"/>
      <c r="AQ7" s="53"/>
      <c r="AR7" s="53"/>
    </row>
    <row r="8" spans="1:44" s="11" customFormat="1" ht="30" customHeight="1">
      <c r="A8" s="10"/>
      <c r="B8" s="250" t="s">
        <v>52</v>
      </c>
      <c r="C8" s="197" t="s">
        <v>98</v>
      </c>
      <c r="D8" s="194" t="s">
        <v>70</v>
      </c>
      <c r="E8" s="457"/>
      <c r="F8" s="194" t="s">
        <v>68</v>
      </c>
      <c r="G8" s="473"/>
      <c r="H8" s="473"/>
      <c r="I8" s="194" t="s">
        <v>69</v>
      </c>
      <c r="J8" s="473"/>
      <c r="K8" s="473"/>
      <c r="L8" s="473"/>
      <c r="M8" s="473"/>
      <c r="N8" s="473"/>
      <c r="O8" s="473"/>
      <c r="P8" s="473"/>
      <c r="Q8" s="644"/>
      <c r="R8" s="163"/>
      <c r="S8" s="2"/>
      <c r="T8" s="2"/>
      <c r="U8" s="2"/>
      <c r="V8" s="2"/>
      <c r="W8" s="2"/>
      <c r="X8" s="2"/>
      <c r="Y8" s="2"/>
      <c r="Z8" s="58"/>
      <c r="AA8" s="58"/>
      <c r="AB8" s="58"/>
      <c r="AC8" s="58"/>
      <c r="AD8" s="58"/>
      <c r="AE8" s="58"/>
      <c r="AF8" s="58"/>
      <c r="AJ8" s="58"/>
      <c r="AK8" s="58"/>
      <c r="AL8" s="2"/>
      <c r="AM8" s="2"/>
      <c r="AN8" s="2"/>
      <c r="AO8" s="12"/>
      <c r="AP8" s="12"/>
    </row>
    <row r="9" spans="1:44" s="14" customFormat="1" ht="30" customHeight="1">
      <c r="A9" s="10"/>
      <c r="B9" s="251" t="s">
        <v>64</v>
      </c>
      <c r="C9" s="198" t="s">
        <v>99</v>
      </c>
      <c r="D9" s="199" t="s">
        <v>71</v>
      </c>
      <c r="E9" s="200"/>
      <c r="F9" s="234" t="s">
        <v>72</v>
      </c>
      <c r="G9" s="645"/>
      <c r="H9" s="645"/>
      <c r="I9" s="645"/>
      <c r="J9" s="645"/>
      <c r="K9" s="645"/>
      <c r="L9" s="645"/>
      <c r="M9" s="645"/>
      <c r="N9" s="645"/>
      <c r="O9" s="645"/>
      <c r="P9" s="645"/>
      <c r="Q9" s="646"/>
      <c r="R9" s="163"/>
      <c r="S9" s="2"/>
      <c r="T9" s="2"/>
      <c r="U9" s="2"/>
      <c r="V9" s="2"/>
      <c r="W9" s="2"/>
      <c r="X9" s="2"/>
      <c r="Y9" s="2"/>
      <c r="Z9" s="58"/>
      <c r="AA9" s="58"/>
      <c r="AE9" s="58"/>
      <c r="AF9" s="58"/>
      <c r="AK9" s="58"/>
      <c r="AL9" s="58"/>
      <c r="AM9" s="58"/>
      <c r="AN9" s="58"/>
      <c r="AO9" s="58"/>
      <c r="AP9" s="58"/>
    </row>
    <row r="10" spans="1:44" s="15" customFormat="1" ht="15" customHeight="1">
      <c r="A10" s="178"/>
      <c r="B10" s="202" t="str">
        <f>error!$C$12</f>
        <v/>
      </c>
      <c r="C10" s="180"/>
      <c r="D10" s="180"/>
      <c r="E10" s="180"/>
      <c r="F10" s="180"/>
      <c r="G10" s="180"/>
      <c r="H10" s="179" t="str">
        <f>error!$C$13</f>
        <v/>
      </c>
      <c r="I10" s="179"/>
      <c r="J10" s="179"/>
      <c r="K10" s="179"/>
      <c r="L10" s="163"/>
      <c r="M10" s="163"/>
      <c r="N10" s="163"/>
      <c r="O10" s="163"/>
      <c r="P10" s="163"/>
      <c r="Q10" s="163"/>
      <c r="R10" s="163"/>
      <c r="S10" s="2"/>
      <c r="T10" s="2"/>
      <c r="U10" s="2"/>
      <c r="V10" s="2"/>
      <c r="W10" s="2"/>
      <c r="X10" s="2"/>
      <c r="Y10" s="2"/>
      <c r="Z10" s="2"/>
      <c r="AA10" s="2"/>
      <c r="AB10" s="58"/>
      <c r="AC10" s="58"/>
      <c r="AD10" s="58"/>
      <c r="AE10" s="58"/>
      <c r="AF10" s="58"/>
      <c r="AK10" s="2"/>
      <c r="AL10" s="2"/>
      <c r="AM10" s="2"/>
      <c r="AN10" s="2"/>
      <c r="AO10" s="2"/>
      <c r="AP10" s="2"/>
    </row>
    <row r="11" spans="1:44" ht="15" customHeight="1">
      <c r="A11" s="1"/>
      <c r="B11" s="181"/>
      <c r="C11" s="1"/>
      <c r="D11" s="1"/>
      <c r="E11" s="1"/>
      <c r="F11" s="1"/>
      <c r="G11" s="1"/>
      <c r="H11" s="1"/>
      <c r="I11" s="1"/>
      <c r="J11" s="1"/>
      <c r="K11" s="1"/>
      <c r="L11" s="1"/>
      <c r="M11" s="1"/>
      <c r="N11" s="1"/>
      <c r="O11" s="1"/>
      <c r="P11" s="1"/>
      <c r="Q11" s="1"/>
      <c r="R11" s="1"/>
      <c r="AJ11" s="24"/>
    </row>
    <row r="12" spans="1:44" s="21" customFormat="1" ht="24" customHeight="1">
      <c r="A12" s="16"/>
      <c r="B12" s="39" t="s">
        <v>67</v>
      </c>
      <c r="C12" s="18"/>
      <c r="D12" s="18"/>
      <c r="E12" s="19"/>
      <c r="F12" s="19"/>
      <c r="G12" s="19"/>
      <c r="H12" s="19"/>
      <c r="I12" s="20"/>
      <c r="J12" s="19"/>
      <c r="K12" s="87"/>
      <c r="L12" s="19"/>
      <c r="M12" s="20"/>
      <c r="N12" s="19"/>
      <c r="O12" s="20"/>
      <c r="P12" s="19"/>
      <c r="Q12" s="19"/>
      <c r="R12" s="19"/>
      <c r="S12" s="2"/>
      <c r="T12" s="2"/>
      <c r="U12" s="2"/>
      <c r="V12" s="2"/>
      <c r="W12" s="2"/>
      <c r="X12" s="2"/>
      <c r="Y12" s="2"/>
      <c r="Z12" s="2"/>
      <c r="AA12" s="2"/>
      <c r="AB12" s="58"/>
      <c r="AC12" s="58"/>
      <c r="AD12" s="58"/>
      <c r="AE12" s="58"/>
      <c r="AF12" s="58"/>
      <c r="AJ12" s="24"/>
      <c r="AK12" s="2"/>
      <c r="AL12" s="2"/>
      <c r="AM12" s="2"/>
      <c r="AN12" s="2"/>
      <c r="AO12" s="2"/>
      <c r="AP12" s="2"/>
      <c r="AQ12" s="31"/>
    </row>
    <row r="13" spans="1:44" s="24" customFormat="1" ht="15" customHeight="1">
      <c r="A13" s="22"/>
      <c r="B13" s="161"/>
      <c r="C13" s="166"/>
      <c r="D13" s="489" t="s">
        <v>113</v>
      </c>
      <c r="E13" s="490"/>
      <c r="F13" s="490"/>
      <c r="G13" s="491"/>
      <c r="H13" s="495" t="s">
        <v>32</v>
      </c>
      <c r="I13" s="496"/>
      <c r="J13" s="499" t="s">
        <v>238</v>
      </c>
      <c r="K13" s="500"/>
      <c r="L13" s="503" t="s">
        <v>239</v>
      </c>
      <c r="M13" s="504"/>
      <c r="N13" s="504"/>
      <c r="O13" s="505"/>
      <c r="P13" s="474" t="s">
        <v>186</v>
      </c>
      <c r="Q13" s="475"/>
      <c r="R13" s="1"/>
      <c r="S13" s="2"/>
      <c r="T13" s="2"/>
      <c r="U13" s="2"/>
      <c r="V13" s="2"/>
      <c r="W13" s="2"/>
      <c r="X13" s="2"/>
      <c r="Y13" s="2"/>
      <c r="AB13" s="207"/>
      <c r="AC13" s="207"/>
      <c r="AD13" s="207"/>
      <c r="AE13" s="207"/>
      <c r="AF13" s="207"/>
      <c r="AJ13" s="8"/>
      <c r="AN13" s="2"/>
      <c r="AO13" s="2"/>
    </row>
    <row r="14" spans="1:44" s="24" customFormat="1" ht="15" customHeight="1">
      <c r="A14" s="22"/>
      <c r="B14" s="162"/>
      <c r="C14" s="167"/>
      <c r="D14" s="492"/>
      <c r="E14" s="493"/>
      <c r="F14" s="493"/>
      <c r="G14" s="494"/>
      <c r="H14" s="497"/>
      <c r="I14" s="498"/>
      <c r="J14" s="501"/>
      <c r="K14" s="502"/>
      <c r="L14" s="506" t="s">
        <v>13</v>
      </c>
      <c r="M14" s="507"/>
      <c r="N14" s="506" t="s">
        <v>14</v>
      </c>
      <c r="O14" s="507"/>
      <c r="P14" s="476"/>
      <c r="Q14" s="477"/>
      <c r="R14" s="1"/>
      <c r="S14" s="2"/>
      <c r="T14" s="2"/>
      <c r="U14" s="2"/>
      <c r="V14" s="2"/>
      <c r="W14" s="2"/>
      <c r="X14" s="2"/>
      <c r="Y14" s="2"/>
      <c r="AB14" s="221"/>
      <c r="AC14" s="222" t="s">
        <v>75</v>
      </c>
      <c r="AD14" s="222" t="s">
        <v>76</v>
      </c>
      <c r="AE14" s="207"/>
      <c r="AF14" s="207"/>
      <c r="AJ14" s="26"/>
      <c r="AN14" s="2"/>
      <c r="AO14" s="2"/>
    </row>
    <row r="15" spans="1:44" s="8" customFormat="1" ht="24" customHeight="1">
      <c r="A15" s="7"/>
      <c r="B15" s="252" t="s">
        <v>45</v>
      </c>
      <c r="C15" s="74" t="s">
        <v>87</v>
      </c>
      <c r="D15" s="482"/>
      <c r="E15" s="483"/>
      <c r="F15" s="483"/>
      <c r="G15" s="484"/>
      <c r="H15" s="485"/>
      <c r="I15" s="486"/>
      <c r="J15" s="485"/>
      <c r="K15" s="486"/>
      <c r="L15" s="487"/>
      <c r="M15" s="488"/>
      <c r="N15" s="487"/>
      <c r="O15" s="488"/>
      <c r="P15" s="508" t="str">
        <f>IF(
   AND(
      IF($L15="", Peri_Start, $L15)&lt;=Peri_Start,
      IF($N15="", $AD$7, $N15)&gt;=$AD$7
   ),
   "Yes",
   "No"
)</f>
        <v>Yes</v>
      </c>
      <c r="Q15" s="509"/>
      <c r="R15" s="1"/>
      <c r="S15" s="2"/>
      <c r="T15" s="2"/>
      <c r="U15" s="2"/>
      <c r="V15" s="2"/>
      <c r="W15" s="2"/>
      <c r="X15" s="2"/>
      <c r="Y15" s="2"/>
      <c r="AB15" s="222" t="s">
        <v>77</v>
      </c>
      <c r="AC15" s="223">
        <f>IF(OR($L15&gt;Peri_End2, $L15="", AND($L15&lt;Peri_Start, $L15&lt;Peri_End2)),Peri_Start, $L$15)</f>
        <v>0</v>
      </c>
      <c r="AD15" s="223">
        <f>IF(OR($N$15&gt;$AD$7, $N$15=""),$AD$7, $N$15)</f>
        <v>0</v>
      </c>
      <c r="AN15" s="2"/>
      <c r="AO15" s="2"/>
    </row>
    <row r="16" spans="1:44" s="26" customFormat="1" ht="24" customHeight="1">
      <c r="A16" s="7"/>
      <c r="B16" s="253" t="s">
        <v>46</v>
      </c>
      <c r="C16" s="75" t="s">
        <v>88</v>
      </c>
      <c r="D16" s="512"/>
      <c r="E16" s="513"/>
      <c r="F16" s="513"/>
      <c r="G16" s="514"/>
      <c r="H16" s="478"/>
      <c r="I16" s="479"/>
      <c r="J16" s="478"/>
      <c r="K16" s="479"/>
      <c r="L16" s="480"/>
      <c r="M16" s="481"/>
      <c r="N16" s="480"/>
      <c r="O16" s="481"/>
      <c r="P16" s="510" t="str">
        <f>IF(Position2="", "",
IF(
   AND(
      IF($L16="", Peri_Start, $L16)&lt;=Peri_Start,
      IF($N16="", $AD$7, $N16)&gt;=$AD$7
   ),
   "Yes",
   "No"
))</f>
        <v/>
      </c>
      <c r="Q16" s="511"/>
      <c r="R16" s="1"/>
      <c r="S16" s="2"/>
      <c r="T16" s="2"/>
      <c r="U16" s="2"/>
      <c r="V16" s="2"/>
      <c r="W16" s="2"/>
      <c r="X16" s="2"/>
      <c r="Y16" s="2"/>
      <c r="AB16" s="222" t="s">
        <v>78</v>
      </c>
      <c r="AC16" s="223" t="str">
        <f>IF(Position2&lt;&gt;"",
IF(OR($L16&gt;Peri_End2, $L16="", AND($L16&lt;Peri_Start, $L16&lt;Peri_End2)),Peri_Start, $L$16),
"")</f>
        <v/>
      </c>
      <c r="AD16" s="223" t="str">
        <f>IF(Position2&lt;&gt;"",
IF(OR($N$16&gt;$AD$7, $N$16=""),$AD$7, $N$16),
"")</f>
        <v/>
      </c>
      <c r="AF16" s="208"/>
      <c r="AN16" s="2"/>
      <c r="AO16" s="2"/>
    </row>
    <row r="17" spans="1:46" s="26" customFormat="1" ht="15" customHeight="1">
      <c r="A17" s="7"/>
      <c r="B17" s="59" t="s">
        <v>334</v>
      </c>
      <c r="C17" s="59"/>
      <c r="D17" s="7"/>
      <c r="E17" s="7"/>
      <c r="F17" s="7"/>
      <c r="G17" s="7"/>
      <c r="H17" s="7"/>
      <c r="I17" s="7"/>
      <c r="J17" s="7"/>
      <c r="K17" s="7"/>
      <c r="L17" s="7"/>
      <c r="M17" s="7"/>
      <c r="N17" s="7"/>
      <c r="O17" s="7"/>
      <c r="P17" s="7"/>
      <c r="Q17" s="7"/>
      <c r="R17" s="7"/>
      <c r="S17" s="2"/>
      <c r="T17" s="2"/>
      <c r="U17" s="2"/>
      <c r="V17" s="2"/>
      <c r="W17" s="2"/>
      <c r="X17" s="2"/>
      <c r="Y17" s="2"/>
      <c r="AB17" s="222"/>
      <c r="AC17" s="223"/>
      <c r="AD17" s="223"/>
      <c r="AF17" s="208"/>
      <c r="AN17" s="2"/>
      <c r="AO17" s="2"/>
    </row>
    <row r="18" spans="1:46" s="26" customFormat="1" ht="15" customHeight="1">
      <c r="A18" s="7"/>
      <c r="B18" s="59" t="s">
        <v>237</v>
      </c>
      <c r="C18" s="59"/>
      <c r="D18" s="60"/>
      <c r="E18" s="60"/>
      <c r="F18" s="7"/>
      <c r="G18" s="7"/>
      <c r="H18" s="7"/>
      <c r="I18" s="7"/>
      <c r="J18" s="7"/>
      <c r="K18" s="7"/>
      <c r="L18" s="7"/>
      <c r="M18" s="7"/>
      <c r="N18" s="7"/>
      <c r="O18" s="7"/>
      <c r="P18" s="7"/>
      <c r="Q18" s="7"/>
      <c r="R18" s="7"/>
      <c r="S18" s="2"/>
      <c r="T18" s="2"/>
      <c r="U18" s="2"/>
      <c r="V18" s="2"/>
      <c r="W18" s="2"/>
      <c r="X18" s="2"/>
      <c r="Y18" s="2"/>
      <c r="Z18" s="31"/>
      <c r="AA18" s="31"/>
      <c r="AB18" s="222" t="s">
        <v>79</v>
      </c>
      <c r="AC18" s="224">
        <f>IF($AC$16="", $AC$15,
        IF($AC$15&lt;$AC$16, $AC$15, $AC$16))</f>
        <v>0</v>
      </c>
      <c r="AD18" s="224">
        <f>IF($AD$16="", $AD$15,
            IF($AD$15&gt;$AD$16, $AD$15, $AD$16))</f>
        <v>0</v>
      </c>
      <c r="AF18" s="8"/>
      <c r="AK18" s="31"/>
      <c r="AL18" s="31"/>
      <c r="AM18" s="31"/>
      <c r="AN18" s="31"/>
      <c r="AO18" s="2"/>
      <c r="AP18" s="2"/>
      <c r="AQ18" s="31"/>
    </row>
    <row r="19" spans="1:46" s="26" customFormat="1" ht="45" customHeight="1">
      <c r="A19" s="7"/>
      <c r="B19" s="515" t="str">
        <f>error!$C$16</f>
        <v/>
      </c>
      <c r="C19" s="515"/>
      <c r="D19" s="515"/>
      <c r="E19" s="515"/>
      <c r="F19" s="515"/>
      <c r="G19" s="515"/>
      <c r="H19" s="515"/>
      <c r="I19" s="515"/>
      <c r="J19" s="515"/>
      <c r="K19" s="515" t="str">
        <f>error!$C$22</f>
        <v/>
      </c>
      <c r="L19" s="515"/>
      <c r="M19" s="515"/>
      <c r="N19" s="515"/>
      <c r="O19" s="515"/>
      <c r="P19" s="515"/>
      <c r="Q19" s="515"/>
      <c r="R19" s="70"/>
      <c r="S19" s="2"/>
      <c r="T19" s="2"/>
      <c r="U19" s="2"/>
      <c r="V19" s="2"/>
      <c r="W19" s="2"/>
      <c r="X19" s="2"/>
      <c r="Y19" s="2"/>
      <c r="Z19" s="31"/>
      <c r="AA19" s="31"/>
      <c r="AB19" s="8"/>
      <c r="AD19" s="203"/>
      <c r="AE19" s="8"/>
      <c r="AF19" s="8"/>
      <c r="AJ19" s="2"/>
      <c r="AL19" s="31"/>
      <c r="AM19" s="31"/>
      <c r="AN19" s="31"/>
    </row>
    <row r="20" spans="1:46" s="26" customFormat="1" ht="24.95" customHeight="1">
      <c r="A20" s="7"/>
      <c r="B20" s="232" t="str">
        <f>error!$C$27</f>
        <v/>
      </c>
      <c r="C20" s="59"/>
      <c r="D20" s="60"/>
      <c r="E20" s="7"/>
      <c r="F20" s="7"/>
      <c r="G20" s="7"/>
      <c r="H20" s="7"/>
      <c r="I20" s="7"/>
      <c r="J20" s="7"/>
      <c r="K20" s="7"/>
      <c r="L20" s="7"/>
      <c r="M20" s="7"/>
      <c r="N20" s="7"/>
      <c r="O20" s="7"/>
      <c r="P20" s="7"/>
      <c r="Q20" s="7"/>
      <c r="R20" s="7"/>
      <c r="S20" s="2"/>
      <c r="T20" s="2"/>
      <c r="U20" s="2"/>
      <c r="V20" s="2"/>
      <c r="W20" s="2"/>
      <c r="X20" s="2"/>
      <c r="Y20" s="2"/>
      <c r="Z20" s="31"/>
      <c r="AA20" s="31"/>
      <c r="AB20" s="8"/>
      <c r="AD20" s="203"/>
      <c r="AE20" s="8"/>
      <c r="AF20" s="8"/>
      <c r="AJ20" s="2"/>
      <c r="AL20" s="31"/>
      <c r="AM20" s="31"/>
      <c r="AN20" s="31"/>
    </row>
    <row r="21" spans="1:46" ht="24.95" customHeight="1">
      <c r="A21" s="130"/>
      <c r="B21" s="169"/>
      <c r="C21" s="130"/>
      <c r="D21" s="130"/>
      <c r="E21" s="130"/>
      <c r="F21" s="130"/>
      <c r="G21" s="130"/>
      <c r="H21" s="130"/>
      <c r="I21" s="130"/>
      <c r="J21" s="130"/>
      <c r="K21" s="130"/>
      <c r="L21" s="130"/>
      <c r="M21" s="130"/>
      <c r="N21" s="130"/>
      <c r="O21" s="130"/>
      <c r="P21" s="130"/>
      <c r="Q21" s="130"/>
      <c r="R21" s="1"/>
      <c r="AJ21" s="2"/>
    </row>
    <row r="22" spans="1:46" s="30" customFormat="1" ht="24.95" customHeight="1">
      <c r="A22" s="27"/>
      <c r="B22" s="39" t="s">
        <v>102</v>
      </c>
      <c r="C22" s="39"/>
      <c r="D22" s="28"/>
      <c r="E22" s="28"/>
      <c r="F22" s="28"/>
      <c r="G22" s="28"/>
      <c r="H22" s="28"/>
      <c r="I22" s="28"/>
      <c r="J22" s="28"/>
      <c r="K22" s="28"/>
      <c r="L22" s="28"/>
      <c r="M22" s="28"/>
      <c r="N22" s="28"/>
      <c r="O22" s="28"/>
      <c r="P22" s="29"/>
      <c r="Q22" s="29"/>
      <c r="R22" s="29"/>
      <c r="S22" s="2"/>
      <c r="T22" s="2"/>
      <c r="U22" s="2"/>
      <c r="V22" s="2"/>
      <c r="W22" s="2"/>
      <c r="X22" s="2"/>
      <c r="Y22" s="2"/>
      <c r="AJ22" s="31"/>
      <c r="AK22" s="31"/>
      <c r="AL22" s="31"/>
    </row>
    <row r="23" spans="1:46" s="30" customFormat="1" ht="15" customHeight="1">
      <c r="A23" s="27"/>
      <c r="B23" s="633" t="s">
        <v>84</v>
      </c>
      <c r="C23" s="634"/>
      <c r="D23" s="639" t="s">
        <v>187</v>
      </c>
      <c r="E23" s="530" t="s">
        <v>131</v>
      </c>
      <c r="F23" s="531"/>
      <c r="G23" s="531"/>
      <c r="H23" s="531"/>
      <c r="I23" s="531"/>
      <c r="J23" s="531"/>
      <c r="K23" s="182"/>
      <c r="L23" s="182"/>
      <c r="M23" s="182"/>
      <c r="N23" s="182"/>
      <c r="O23" s="182"/>
      <c r="P23" s="182"/>
      <c r="Q23" s="233"/>
      <c r="R23" s="201"/>
      <c r="S23" s="58"/>
      <c r="T23" s="58"/>
      <c r="U23" s="58"/>
      <c r="V23" s="58"/>
      <c r="W23" s="58"/>
      <c r="X23" s="58"/>
      <c r="Y23" s="58"/>
      <c r="AJ23" s="8"/>
      <c r="AK23" s="8"/>
      <c r="AL23" s="8"/>
    </row>
    <row r="24" spans="1:46" s="30" customFormat="1" ht="30" customHeight="1">
      <c r="A24" s="27"/>
      <c r="B24" s="635"/>
      <c r="C24" s="636"/>
      <c r="D24" s="640"/>
      <c r="E24" s="532" t="str">
        <f>IF($D$15="","",$C$15&amp;" "&amp;$D$15)</f>
        <v/>
      </c>
      <c r="F24" s="533"/>
      <c r="G24" s="533"/>
      <c r="H24" s="533"/>
      <c r="I24" s="533"/>
      <c r="J24" s="534"/>
      <c r="K24" s="532" t="str">
        <f>IF(Position2="","",$C$16&amp;" "&amp;Position2)</f>
        <v/>
      </c>
      <c r="L24" s="533"/>
      <c r="M24" s="533"/>
      <c r="N24" s="533"/>
      <c r="O24" s="533"/>
      <c r="P24" s="534"/>
      <c r="Q24" s="519" t="str">
        <f>IF(Position2="","", "Total hours in the project")</f>
        <v/>
      </c>
      <c r="R24" s="76"/>
      <c r="S24" s="58"/>
      <c r="T24" s="58"/>
      <c r="U24" s="58"/>
      <c r="V24" s="58"/>
      <c r="W24" s="58"/>
      <c r="X24" s="58"/>
      <c r="Y24" s="58"/>
    </row>
    <row r="25" spans="1:46" s="30" customFormat="1" ht="15" customHeight="1">
      <c r="A25" s="27"/>
      <c r="B25" s="635"/>
      <c r="C25" s="636"/>
      <c r="D25" s="640"/>
      <c r="E25" s="521" t="s">
        <v>129</v>
      </c>
      <c r="F25" s="524" t="s">
        <v>147</v>
      </c>
      <c r="G25" s="525"/>
      <c r="H25" s="525"/>
      <c r="I25" s="525"/>
      <c r="J25" s="526"/>
      <c r="K25" s="521" t="str">
        <f>IF(Position2="", "", $E$25)</f>
        <v/>
      </c>
      <c r="L25" s="524" t="str">
        <f>IF(Position2="", "", $F$25)</f>
        <v/>
      </c>
      <c r="M25" s="525"/>
      <c r="N25" s="525"/>
      <c r="O25" s="525"/>
      <c r="P25" s="526"/>
      <c r="Q25" s="519"/>
      <c r="R25" s="76"/>
      <c r="S25" s="58"/>
      <c r="T25" s="58"/>
      <c r="U25" s="58"/>
      <c r="V25" s="58"/>
      <c r="W25" s="58"/>
      <c r="X25" s="58"/>
      <c r="Y25" s="58"/>
    </row>
    <row r="26" spans="1:46" s="30" customFormat="1" ht="11.25" customHeight="1">
      <c r="A26" s="27"/>
      <c r="B26" s="635"/>
      <c r="C26" s="636"/>
      <c r="D26" s="640"/>
      <c r="E26" s="522"/>
      <c r="F26" s="622" t="str">
        <f>IF(Sec_2="","","Duties: "&amp; $H$15)</f>
        <v/>
      </c>
      <c r="G26" s="623"/>
      <c r="H26" s="623"/>
      <c r="I26" s="623"/>
      <c r="J26" s="624"/>
      <c r="K26" s="522"/>
      <c r="L26" s="622" t="str">
        <f>IF(OR(Sec_2="", Position2=""),"","Duties: "&amp; $H$16)</f>
        <v/>
      </c>
      <c r="M26" s="623"/>
      <c r="N26" s="623"/>
      <c r="O26" s="623"/>
      <c r="P26" s="624"/>
      <c r="Q26" s="519"/>
      <c r="R26" s="76"/>
      <c r="S26" s="58"/>
      <c r="T26" s="58"/>
      <c r="U26" s="58"/>
      <c r="V26" s="58"/>
      <c r="W26" s="58"/>
      <c r="X26" s="58"/>
      <c r="Y26" s="58"/>
    </row>
    <row r="27" spans="1:46" s="30" customFormat="1" ht="33" customHeight="1">
      <c r="A27" s="27"/>
      <c r="B27" s="637"/>
      <c r="C27" s="638"/>
      <c r="D27" s="641"/>
      <c r="E27" s="523"/>
      <c r="F27" s="527" t="str">
        <f>lists!$S$2</f>
        <v>Provide description for each month with reported hours (including reference to project activity)</v>
      </c>
      <c r="G27" s="528"/>
      <c r="H27" s="528"/>
      <c r="I27" s="528"/>
      <c r="J27" s="529"/>
      <c r="K27" s="523"/>
      <c r="L27" s="527" t="str">
        <f>IF(Position2="", "", lists!$S$3)</f>
        <v/>
      </c>
      <c r="M27" s="528"/>
      <c r="N27" s="528"/>
      <c r="O27" s="528"/>
      <c r="P27" s="529"/>
      <c r="Q27" s="520"/>
      <c r="R27" s="76"/>
      <c r="S27" s="58"/>
      <c r="T27" s="58"/>
      <c r="U27" s="58"/>
      <c r="V27" s="58"/>
      <c r="W27" s="58"/>
      <c r="X27" s="58"/>
      <c r="Y27" s="58"/>
      <c r="AB27" s="225" t="s">
        <v>85</v>
      </c>
      <c r="AC27" s="226"/>
      <c r="AD27" s="227"/>
      <c r="AK27" s="58"/>
      <c r="AL27" s="58"/>
      <c r="AM27" s="58"/>
      <c r="AN27" s="58"/>
      <c r="AO27" s="58"/>
    </row>
    <row r="28" spans="1:46" s="30" customFormat="1" ht="60" customHeight="1">
      <c r="A28" s="27"/>
      <c r="B28" s="254" t="str">
        <f t="shared" ref="B28:B34" si="0">IF($C28&lt;&gt;"", "3."&amp; $AB28, "")</f>
        <v/>
      </c>
      <c r="C28" s="235" t="str">
        <f>IF(OR(Peri_Duration="", Peri_Start=""), "", TEXT(+DATE(YEAR($AC28), MONTH($AC28), 1),"[$-en-GB]mmmm yyyy"))</f>
        <v/>
      </c>
      <c r="D28" s="458"/>
      <c r="E28" s="458"/>
      <c r="F28" s="516"/>
      <c r="G28" s="517"/>
      <c r="H28" s="517"/>
      <c r="I28" s="517"/>
      <c r="J28" s="518"/>
      <c r="K28" s="459"/>
      <c r="L28" s="516"/>
      <c r="M28" s="517"/>
      <c r="N28" s="517"/>
      <c r="O28" s="517"/>
      <c r="P28" s="518"/>
      <c r="Q28" s="387" t="str">
        <f t="shared" ref="Q28:Q34" si="1">IF(Position2="","",SUM($E28,$K28))</f>
        <v/>
      </c>
      <c r="R28" s="77"/>
      <c r="S28" s="2"/>
      <c r="T28" s="2"/>
      <c r="U28" s="2"/>
      <c r="V28" s="2"/>
      <c r="W28" s="2"/>
      <c r="X28" s="2"/>
      <c r="Y28" s="2"/>
      <c r="AB28" s="228">
        <v>1</v>
      </c>
      <c r="AC28" s="224">
        <f>DATE(YEAR(True_Start), MONTH(True_Start), 1)</f>
        <v>1</v>
      </c>
      <c r="AD28" s="224">
        <f>EOMONTH($AC$28,0)</f>
        <v>31</v>
      </c>
      <c r="AF28" s="209"/>
      <c r="AK28" s="2"/>
      <c r="AL28" s="2"/>
      <c r="AM28" s="2"/>
      <c r="AN28" s="2"/>
      <c r="AO28" s="2"/>
    </row>
    <row r="29" spans="1:46" s="30" customFormat="1" ht="60" customHeight="1">
      <c r="A29" s="27"/>
      <c r="B29" s="254" t="str">
        <f t="shared" si="0"/>
        <v/>
      </c>
      <c r="C29" s="235" t="str">
        <f t="shared" ref="C29:C34" si="2">IF(OR(Peri_Duration="", Peri_Start=""), "", IFERROR( TEXT(DATE(YEAR($AC29), MONTH($AC29), 1),"[$-en-GB]mmmm yyyy"), ""))</f>
        <v/>
      </c>
      <c r="D29" s="458"/>
      <c r="E29" s="458"/>
      <c r="F29" s="516"/>
      <c r="G29" s="517"/>
      <c r="H29" s="517"/>
      <c r="I29" s="517"/>
      <c r="J29" s="518"/>
      <c r="K29" s="459"/>
      <c r="L29" s="516"/>
      <c r="M29" s="517"/>
      <c r="N29" s="517"/>
      <c r="O29" s="517"/>
      <c r="P29" s="518"/>
      <c r="Q29" s="387" t="str">
        <f t="shared" si="1"/>
        <v/>
      </c>
      <c r="R29" s="77"/>
      <c r="S29" s="2"/>
      <c r="T29" s="2"/>
      <c r="U29" s="2"/>
      <c r="V29" s="2"/>
      <c r="W29" s="2"/>
      <c r="X29" s="2"/>
      <c r="Y29" s="2"/>
      <c r="AB29" s="228">
        <v>2</v>
      </c>
      <c r="AC29" s="224" t="str">
        <f t="shared" ref="AC29:AC34" si="3">IF($AC28="", "", IF(EDATE($AC28, 1)&lt;Peri_End2+1, EDATE($AC28, 1), ""))</f>
        <v/>
      </c>
      <c r="AD29" s="224" t="str">
        <f>IF($AC$29="", "", EOMONTH($AC$29,0))</f>
        <v/>
      </c>
      <c r="AF29" s="209"/>
      <c r="AK29" s="2"/>
      <c r="AL29" s="2"/>
      <c r="AM29" s="2"/>
      <c r="AN29" s="2"/>
      <c r="AO29" s="2"/>
    </row>
    <row r="30" spans="1:46" s="30" customFormat="1" ht="60" customHeight="1">
      <c r="A30" s="27"/>
      <c r="B30" s="254" t="str">
        <f t="shared" si="0"/>
        <v/>
      </c>
      <c r="C30" s="235" t="str">
        <f t="shared" si="2"/>
        <v/>
      </c>
      <c r="D30" s="458"/>
      <c r="E30" s="458"/>
      <c r="F30" s="516"/>
      <c r="G30" s="517"/>
      <c r="H30" s="517"/>
      <c r="I30" s="517"/>
      <c r="J30" s="518"/>
      <c r="K30" s="459"/>
      <c r="L30" s="516"/>
      <c r="M30" s="517"/>
      <c r="N30" s="517"/>
      <c r="O30" s="517"/>
      <c r="P30" s="518"/>
      <c r="Q30" s="387" t="str">
        <f t="shared" si="1"/>
        <v/>
      </c>
      <c r="R30" s="77"/>
      <c r="S30" s="2"/>
      <c r="T30" s="2"/>
      <c r="U30" s="2"/>
      <c r="V30" s="2"/>
      <c r="W30" s="2"/>
      <c r="X30" s="2"/>
      <c r="Y30" s="2"/>
      <c r="AB30" s="228">
        <v>3</v>
      </c>
      <c r="AC30" s="224" t="str">
        <f t="shared" si="3"/>
        <v/>
      </c>
      <c r="AD30" s="224" t="str">
        <f>IF($AC$30="", "", EOMONTH($AC$30,0))</f>
        <v/>
      </c>
      <c r="AF30"/>
      <c r="AK30" s="2"/>
      <c r="AL30" s="2"/>
      <c r="AM30" s="2"/>
      <c r="AN30" s="2"/>
      <c r="AO30" s="2"/>
      <c r="AR30" s="2"/>
      <c r="AS30" s="2"/>
      <c r="AT30" s="2"/>
    </row>
    <row r="31" spans="1:46" s="30" customFormat="1" ht="60" customHeight="1">
      <c r="A31" s="27"/>
      <c r="B31" s="254" t="str">
        <f t="shared" si="0"/>
        <v/>
      </c>
      <c r="C31" s="235" t="str">
        <f t="shared" si="2"/>
        <v/>
      </c>
      <c r="D31" s="458"/>
      <c r="E31" s="458"/>
      <c r="F31" s="516"/>
      <c r="G31" s="517"/>
      <c r="H31" s="517"/>
      <c r="I31" s="517"/>
      <c r="J31" s="518"/>
      <c r="K31" s="459"/>
      <c r="L31" s="516"/>
      <c r="M31" s="517"/>
      <c r="N31" s="517"/>
      <c r="O31" s="517"/>
      <c r="P31" s="518"/>
      <c r="Q31" s="387" t="str">
        <f t="shared" si="1"/>
        <v/>
      </c>
      <c r="R31" s="77"/>
      <c r="S31" s="2"/>
      <c r="T31" s="2"/>
      <c r="U31" s="2"/>
      <c r="V31" s="2"/>
      <c r="W31" s="2"/>
      <c r="X31" s="2"/>
      <c r="Y31" s="2"/>
      <c r="AB31" s="228">
        <v>4</v>
      </c>
      <c r="AC31" s="224" t="str">
        <f t="shared" si="3"/>
        <v/>
      </c>
      <c r="AD31" s="224" t="str">
        <f>IF($AC$31="", "", EOMONTH($AC$31,0))</f>
        <v/>
      </c>
      <c r="AF31"/>
      <c r="AK31" s="2"/>
      <c r="AL31" s="2"/>
      <c r="AM31" s="2"/>
      <c r="AN31" s="2"/>
      <c r="AO31" s="2"/>
      <c r="AR31" s="2"/>
      <c r="AS31" s="2"/>
      <c r="AT31" s="2"/>
    </row>
    <row r="32" spans="1:46" s="30" customFormat="1" ht="60" customHeight="1">
      <c r="A32" s="27"/>
      <c r="B32" s="254" t="str">
        <f t="shared" si="0"/>
        <v/>
      </c>
      <c r="C32" s="235" t="str">
        <f t="shared" si="2"/>
        <v/>
      </c>
      <c r="D32" s="458"/>
      <c r="E32" s="458"/>
      <c r="F32" s="516"/>
      <c r="G32" s="517"/>
      <c r="H32" s="517"/>
      <c r="I32" s="517"/>
      <c r="J32" s="518"/>
      <c r="K32" s="459"/>
      <c r="L32" s="516"/>
      <c r="M32" s="517"/>
      <c r="N32" s="517"/>
      <c r="O32" s="517"/>
      <c r="P32" s="518"/>
      <c r="Q32" s="387" t="str">
        <f t="shared" si="1"/>
        <v/>
      </c>
      <c r="R32" s="77"/>
      <c r="S32" s="2"/>
      <c r="T32" s="2"/>
      <c r="U32" s="2"/>
      <c r="V32" s="2"/>
      <c r="W32" s="2"/>
      <c r="X32" s="2"/>
      <c r="Y32" s="2"/>
      <c r="AB32" s="228">
        <v>5</v>
      </c>
      <c r="AC32" s="224" t="str">
        <f t="shared" si="3"/>
        <v/>
      </c>
      <c r="AD32" s="224" t="str">
        <f>IF($AC$32="", "", EOMONTH($AC$32,0))</f>
        <v/>
      </c>
      <c r="AF32"/>
      <c r="AK32"/>
      <c r="AL32"/>
      <c r="AM32"/>
      <c r="AN32" s="2"/>
      <c r="AO32" s="2"/>
    </row>
    <row r="33" spans="1:42" s="30" customFormat="1" ht="60" customHeight="1">
      <c r="A33" s="27"/>
      <c r="B33" s="254" t="str">
        <f t="shared" si="0"/>
        <v/>
      </c>
      <c r="C33" s="235" t="str">
        <f t="shared" si="2"/>
        <v/>
      </c>
      <c r="D33" s="458"/>
      <c r="E33" s="458"/>
      <c r="F33" s="516"/>
      <c r="G33" s="517"/>
      <c r="H33" s="517"/>
      <c r="I33" s="517"/>
      <c r="J33" s="518"/>
      <c r="K33" s="459"/>
      <c r="L33" s="516"/>
      <c r="M33" s="517"/>
      <c r="N33" s="517"/>
      <c r="O33" s="517"/>
      <c r="P33" s="518"/>
      <c r="Q33" s="387" t="str">
        <f t="shared" si="1"/>
        <v/>
      </c>
      <c r="R33" s="77"/>
      <c r="S33" s="2"/>
      <c r="T33" s="2"/>
      <c r="U33" s="2"/>
      <c r="V33" s="2"/>
      <c r="W33" s="2"/>
      <c r="X33" s="2"/>
      <c r="Y33" s="2"/>
      <c r="AB33" s="228">
        <v>6</v>
      </c>
      <c r="AC33" s="224" t="str">
        <f t="shared" si="3"/>
        <v/>
      </c>
      <c r="AD33" s="224" t="str">
        <f>IF($AC$33="", "", EOMONTH($AC$33,0))</f>
        <v/>
      </c>
      <c r="AF33" s="209"/>
      <c r="AK33"/>
      <c r="AL33"/>
      <c r="AM33"/>
      <c r="AN33" s="2"/>
      <c r="AO33" s="2"/>
    </row>
    <row r="34" spans="1:42" s="30" customFormat="1" ht="60" customHeight="1">
      <c r="A34" s="27"/>
      <c r="B34" s="255" t="str">
        <f t="shared" si="0"/>
        <v/>
      </c>
      <c r="C34" s="236" t="str">
        <f t="shared" si="2"/>
        <v/>
      </c>
      <c r="D34" s="460"/>
      <c r="E34" s="460"/>
      <c r="F34" s="625"/>
      <c r="G34" s="626"/>
      <c r="H34" s="626"/>
      <c r="I34" s="626"/>
      <c r="J34" s="627"/>
      <c r="K34" s="461"/>
      <c r="L34" s="625"/>
      <c r="M34" s="626"/>
      <c r="N34" s="626"/>
      <c r="O34" s="626"/>
      <c r="P34" s="627"/>
      <c r="Q34" s="387" t="str">
        <f t="shared" si="1"/>
        <v/>
      </c>
      <c r="R34" s="77"/>
      <c r="S34" s="2"/>
      <c r="T34" s="2"/>
      <c r="U34" s="2"/>
      <c r="V34" s="2"/>
      <c r="W34" s="2"/>
      <c r="X34" s="2"/>
      <c r="Y34" s="2"/>
      <c r="AB34" s="228">
        <v>7</v>
      </c>
      <c r="AC34" s="224" t="str">
        <f t="shared" si="3"/>
        <v/>
      </c>
      <c r="AD34" s="224" t="str">
        <f>IF($AC$34="", "", EOMONTH($AC$34,0))</f>
        <v/>
      </c>
      <c r="AF34" s="209"/>
      <c r="AK34"/>
      <c r="AL34"/>
      <c r="AM34"/>
      <c r="AN34" s="2"/>
      <c r="AO34" s="2"/>
    </row>
    <row r="35" spans="1:42" s="30" customFormat="1" ht="15" customHeight="1">
      <c r="A35" s="27"/>
      <c r="B35" s="631" t="s">
        <v>188</v>
      </c>
      <c r="C35" s="632"/>
      <c r="D35" s="388">
        <f>SUM($D$28:$D$34)</f>
        <v>0</v>
      </c>
      <c r="E35" s="388">
        <f>SUM($E$28:$E$34)</f>
        <v>0</v>
      </c>
      <c r="F35" s="628"/>
      <c r="G35" s="629"/>
      <c r="H35" s="629"/>
      <c r="I35" s="629"/>
      <c r="J35" s="630"/>
      <c r="K35" s="388">
        <f>IF(Position2="", 0, SUM($K$28:$K$34))</f>
        <v>0</v>
      </c>
      <c r="L35" s="628"/>
      <c r="M35" s="629"/>
      <c r="N35" s="629"/>
      <c r="O35" s="629"/>
      <c r="P35" s="630"/>
      <c r="Q35" s="389">
        <f>IF(Position2="", 0, SUM($Q$28:$Q$34))</f>
        <v>0</v>
      </c>
      <c r="R35" s="56"/>
      <c r="S35" s="2"/>
      <c r="T35" s="2"/>
      <c r="U35" s="2"/>
      <c r="V35" s="2"/>
      <c r="W35" s="2"/>
      <c r="X35" s="2"/>
      <c r="Y35" s="2"/>
      <c r="AJ35"/>
    </row>
    <row r="36" spans="1:42" s="30" customFormat="1" ht="60" customHeight="1">
      <c r="A36" s="27"/>
      <c r="B36" s="558" t="str">
        <f>error!$C$33</f>
        <v/>
      </c>
      <c r="C36" s="558"/>
      <c r="D36" s="558"/>
      <c r="E36" s="558"/>
      <c r="F36" s="558"/>
      <c r="G36" s="558"/>
      <c r="H36" s="558"/>
      <c r="I36" s="558"/>
      <c r="J36" s="558"/>
      <c r="K36" s="558" t="str">
        <f>error!$C$43</f>
        <v/>
      </c>
      <c r="L36" s="558"/>
      <c r="M36" s="558"/>
      <c r="N36" s="558"/>
      <c r="O36" s="558"/>
      <c r="P36" s="558"/>
      <c r="Q36" s="558"/>
      <c r="R36" s="71"/>
      <c r="S36" s="2"/>
      <c r="T36" s="2"/>
      <c r="U36" s="2"/>
      <c r="V36" s="2"/>
      <c r="W36" s="2"/>
      <c r="X36" s="2"/>
      <c r="Y36" s="2"/>
      <c r="AJ36"/>
      <c r="AN36"/>
      <c r="AO36"/>
      <c r="AP36"/>
    </row>
    <row r="37" spans="1:42" s="30" customFormat="1" ht="24.95" customHeight="1">
      <c r="A37" s="7"/>
      <c r="B37" s="232" t="str">
        <f>error!$C$51</f>
        <v/>
      </c>
      <c r="C37" s="34"/>
      <c r="D37" s="34"/>
      <c r="E37" s="34"/>
      <c r="F37" s="34"/>
      <c r="G37" s="34"/>
      <c r="H37" s="34"/>
      <c r="I37" s="34"/>
      <c r="J37" s="34"/>
      <c r="K37" s="34"/>
      <c r="L37" s="34"/>
      <c r="M37" s="34"/>
      <c r="N37" s="34"/>
      <c r="O37" s="34"/>
      <c r="P37" s="7"/>
      <c r="Q37" s="34"/>
      <c r="R37" s="34"/>
      <c r="S37" s="2"/>
      <c r="T37" s="2"/>
      <c r="U37" s="2"/>
      <c r="V37" s="2"/>
      <c r="W37" s="2"/>
      <c r="X37" s="2"/>
      <c r="Y37" s="2"/>
      <c r="AJ37"/>
    </row>
    <row r="38" spans="1:42" ht="45" customHeight="1">
      <c r="A38" s="7"/>
      <c r="B38" s="168"/>
      <c r="C38" s="34"/>
      <c r="D38" s="34"/>
      <c r="E38" s="129"/>
      <c r="F38" s="34"/>
      <c r="G38" s="34"/>
      <c r="H38" s="34"/>
      <c r="I38" s="34"/>
      <c r="J38" s="34"/>
      <c r="K38" s="34"/>
      <c r="L38" s="34"/>
      <c r="M38" s="34"/>
      <c r="N38" s="34"/>
      <c r="O38" s="34"/>
      <c r="P38" s="7"/>
      <c r="Q38" s="34"/>
      <c r="R38" s="34"/>
      <c r="AJ38" s="2"/>
    </row>
    <row r="39" spans="1:42" s="32" customFormat="1" ht="24.95" customHeight="1">
      <c r="A39" s="35"/>
      <c r="B39" s="39" t="s">
        <v>105</v>
      </c>
      <c r="C39" s="17"/>
      <c r="D39" s="35"/>
      <c r="E39" s="35"/>
      <c r="F39" s="35"/>
      <c r="G39" s="35"/>
      <c r="H39" s="35"/>
      <c r="I39" s="35"/>
      <c r="J39" s="35"/>
      <c r="K39" s="35"/>
      <c r="L39" s="35"/>
      <c r="M39" s="35"/>
      <c r="N39" s="35"/>
      <c r="O39" s="35"/>
      <c r="P39" s="36"/>
      <c r="Q39" s="36"/>
      <c r="R39" s="36"/>
      <c r="S39" s="2"/>
      <c r="T39" s="2"/>
      <c r="U39" s="2"/>
      <c r="V39" s="2"/>
      <c r="W39" s="2"/>
      <c r="X39" s="2"/>
      <c r="Y39" s="2"/>
    </row>
    <row r="40" spans="1:42" s="32" customFormat="1" ht="20.100000000000001" customHeight="1">
      <c r="A40" s="35"/>
      <c r="B40" s="148" t="str">
        <f>IF(OR(Peri_Start="", Peri_Duration=""), "", "for the period from "&amp; TEXT(True_Start,"[$-en-GB]d mmmm yyyy") &amp; " to "&amp; TEXT(True_End,"[$-en-GB]d mmmm yyyy") )</f>
        <v/>
      </c>
      <c r="C40" s="35"/>
      <c r="D40" s="35"/>
      <c r="E40" s="35"/>
      <c r="F40" s="35"/>
      <c r="G40" s="35"/>
      <c r="H40" s="35"/>
      <c r="I40" s="35"/>
      <c r="J40" s="35"/>
      <c r="K40" s="35"/>
      <c r="L40" s="35"/>
      <c r="M40" s="35"/>
      <c r="N40" s="35"/>
      <c r="O40" s="35"/>
      <c r="P40" s="36"/>
      <c r="Q40" s="36"/>
      <c r="R40" s="36"/>
      <c r="S40" s="2"/>
      <c r="T40" s="2"/>
      <c r="U40" s="2"/>
      <c r="V40" s="2"/>
      <c r="W40" s="2"/>
      <c r="X40" s="2"/>
      <c r="Y40" s="2"/>
    </row>
    <row r="41" spans="1:42" s="32" customFormat="1" ht="30" customHeight="1">
      <c r="A41" s="25"/>
      <c r="B41" s="647" t="s">
        <v>192</v>
      </c>
      <c r="C41" s="647"/>
      <c r="D41" s="647"/>
      <c r="E41" s="647"/>
      <c r="F41" s="647"/>
      <c r="G41" s="647"/>
      <c r="H41" s="647"/>
      <c r="I41" s="647"/>
      <c r="J41" s="647"/>
      <c r="K41" s="647"/>
      <c r="L41" s="647"/>
      <c r="M41" s="647"/>
      <c r="N41" s="647"/>
      <c r="O41" s="647"/>
      <c r="P41" s="647"/>
      <c r="Q41" s="61"/>
      <c r="R41" s="61"/>
      <c r="S41" s="2"/>
      <c r="T41" s="2"/>
      <c r="U41" s="2"/>
      <c r="V41" s="2"/>
      <c r="W41" s="2"/>
      <c r="X41" s="2"/>
      <c r="Y41" s="2"/>
      <c r="AJ41"/>
    </row>
    <row r="42" spans="1:42" s="37" customFormat="1" ht="30" customHeight="1">
      <c r="A42" s="138"/>
      <c r="B42" s="39" t="s">
        <v>50</v>
      </c>
      <c r="C42" s="648" t="s">
        <v>96</v>
      </c>
      <c r="D42" s="648"/>
      <c r="E42" s="648"/>
      <c r="F42" s="648"/>
      <c r="G42" s="648"/>
      <c r="H42" s="648"/>
      <c r="I42" s="138"/>
      <c r="J42" s="139"/>
      <c r="K42" s="139"/>
      <c r="L42" s="140"/>
      <c r="M42" s="138"/>
      <c r="N42" s="138"/>
      <c r="O42" s="138"/>
      <c r="P42" s="138"/>
      <c r="Q42" s="137"/>
      <c r="R42" s="34"/>
      <c r="S42" s="2"/>
      <c r="T42" s="2"/>
      <c r="U42" s="2"/>
      <c r="V42" s="2"/>
      <c r="W42" s="2"/>
      <c r="X42" s="2"/>
      <c r="Y42" s="2"/>
      <c r="AB42" s="210"/>
      <c r="AC42" s="210"/>
      <c r="AD42" s="210"/>
      <c r="AE42" s="210"/>
      <c r="AF42" s="210"/>
      <c r="AJ42"/>
    </row>
    <row r="43" spans="1:42" s="37" customFormat="1" ht="15" customHeight="1">
      <c r="A43" s="141"/>
      <c r="B43" s="170"/>
      <c r="C43" s="142"/>
      <c r="D43" s="143"/>
      <c r="E43" s="143"/>
      <c r="F43" s="143"/>
      <c r="G43" s="143"/>
      <c r="H43" s="143"/>
      <c r="I43" s="143"/>
      <c r="J43" s="143"/>
      <c r="K43" s="143"/>
      <c r="L43" s="144"/>
      <c r="M43" s="130"/>
      <c r="N43" s="130"/>
      <c r="O43" s="130"/>
      <c r="P43" s="130"/>
      <c r="Q43" s="130"/>
      <c r="R43" s="130"/>
      <c r="S43" s="80"/>
      <c r="T43" s="2"/>
      <c r="U43" s="2"/>
      <c r="V43" s="2"/>
      <c r="W43" s="2"/>
      <c r="X43" s="2"/>
      <c r="Y43" s="2"/>
      <c r="AB43" s="210"/>
      <c r="AC43" s="210"/>
      <c r="AD43" s="210"/>
      <c r="AE43" s="210"/>
      <c r="AF43" s="210"/>
    </row>
    <row r="44" spans="1:42" s="72" customFormat="1" ht="30" customHeight="1">
      <c r="A44" s="138"/>
      <c r="B44" s="171"/>
      <c r="C44" s="649" t="str">
        <f>"Did the employee’s workload coefficient in the institution remain unchanged during the Reporting Period "&amp;Period_No&amp; "?"</f>
        <v>Did the employee’s workload coefficient in the institution remain unchanged during the Reporting Period ?</v>
      </c>
      <c r="D44" s="649"/>
      <c r="E44" s="649"/>
      <c r="F44" s="649"/>
      <c r="G44" s="649"/>
      <c r="H44" s="649"/>
      <c r="I44" s="649"/>
      <c r="J44" s="649"/>
      <c r="K44" s="649"/>
      <c r="L44" s="650"/>
      <c r="M44" s="130"/>
      <c r="N44" s="130"/>
      <c r="O44" s="130"/>
      <c r="P44" s="130"/>
      <c r="Q44" s="130"/>
      <c r="R44" s="130"/>
      <c r="S44" s="81"/>
      <c r="T44" s="2"/>
      <c r="U44" s="2"/>
      <c r="V44" s="2"/>
      <c r="W44" s="2"/>
      <c r="X44" s="2"/>
      <c r="Y44" s="2"/>
    </row>
    <row r="45" spans="1:42" s="72" customFormat="1" ht="30" customHeight="1">
      <c r="A45" s="138"/>
      <c r="B45" s="171"/>
      <c r="C45" s="89"/>
      <c r="D45" s="615" t="str">
        <f>IF(Workload_Fixed="Yes", error!$D$55,
 IF(Workload_Fixed="No", error!$D$56,
 error!$D$57))</f>
        <v xml:space="preserve"> ←← Select Yes or No</v>
      </c>
      <c r="E45" s="615"/>
      <c r="F45" s="615"/>
      <c r="G45" s="615"/>
      <c r="H45" s="613" t="str">
        <f>error!$C$60</f>
        <v/>
      </c>
      <c r="I45" s="613"/>
      <c r="J45" s="613"/>
      <c r="K45" s="613"/>
      <c r="L45" s="614"/>
      <c r="M45" s="130"/>
      <c r="N45" s="130"/>
      <c r="O45" s="130"/>
      <c r="P45" s="130"/>
      <c r="Q45" s="130"/>
      <c r="R45" s="130"/>
      <c r="S45" s="81"/>
      <c r="T45" s="2"/>
      <c r="U45" s="2"/>
      <c r="V45" s="2"/>
      <c r="W45" s="2"/>
      <c r="X45" s="2"/>
      <c r="Y45" s="2"/>
      <c r="AJ45"/>
    </row>
    <row r="46" spans="1:42" s="38" customFormat="1" ht="15" customHeight="1">
      <c r="A46" s="7"/>
      <c r="B46" s="172"/>
      <c r="C46" s="145"/>
      <c r="D46" s="336"/>
      <c r="E46" s="146"/>
      <c r="F46" s="146"/>
      <c r="G46" s="146"/>
      <c r="H46" s="146"/>
      <c r="I46" s="146"/>
      <c r="J46" s="146"/>
      <c r="K46" s="146"/>
      <c r="L46" s="147"/>
      <c r="M46" s="130"/>
      <c r="N46" s="130"/>
      <c r="O46" s="130"/>
      <c r="P46" s="130"/>
      <c r="Q46" s="130"/>
      <c r="R46" s="130"/>
      <c r="S46" s="80"/>
      <c r="T46" s="2"/>
      <c r="U46" s="2"/>
      <c r="V46" s="2"/>
      <c r="W46" s="2"/>
      <c r="X46" s="2"/>
      <c r="Y46" s="2"/>
      <c r="AB46" s="72"/>
      <c r="AC46" s="72"/>
      <c r="AD46" s="72"/>
      <c r="AE46" s="72"/>
      <c r="AF46" s="72"/>
      <c r="AJ46"/>
    </row>
    <row r="47" spans="1:42" s="38" customFormat="1" ht="15" customHeight="1">
      <c r="A47" s="1"/>
      <c r="B47" s="1"/>
      <c r="C47" s="1"/>
      <c r="D47" s="1"/>
      <c r="E47" s="1"/>
      <c r="F47" s="1"/>
      <c r="G47" s="1"/>
      <c r="H47" s="1"/>
      <c r="I47" s="1"/>
      <c r="J47" s="1"/>
      <c r="K47" s="1"/>
      <c r="L47" s="1"/>
      <c r="M47" s="130"/>
      <c r="N47" s="130"/>
      <c r="O47" s="130"/>
      <c r="P47" s="130"/>
      <c r="Q47" s="130"/>
      <c r="R47" s="130"/>
      <c r="S47" s="80"/>
      <c r="T47" s="2"/>
      <c r="U47" s="2"/>
      <c r="V47" s="2"/>
      <c r="W47" s="2"/>
      <c r="X47" s="2"/>
      <c r="Y47" s="2"/>
      <c r="AB47" s="72"/>
      <c r="AC47" s="72"/>
      <c r="AD47" s="72"/>
      <c r="AE47" s="72"/>
      <c r="AF47" s="72"/>
      <c r="AJ47"/>
    </row>
    <row r="48" spans="1:42" s="31" customFormat="1" ht="30" customHeight="1">
      <c r="A48" s="1"/>
      <c r="B48" s="39" t="s">
        <v>124</v>
      </c>
      <c r="C48" s="135"/>
      <c r="D48" s="136"/>
      <c r="E48" s="136"/>
      <c r="F48" s="136"/>
      <c r="G48" s="136"/>
      <c r="H48" s="136"/>
      <c r="I48" s="136"/>
      <c r="J48" s="136"/>
      <c r="K48" s="136"/>
      <c r="L48" s="136"/>
      <c r="M48" s="1"/>
      <c r="N48" s="1"/>
      <c r="O48" s="1"/>
      <c r="P48" s="1"/>
      <c r="Q48" s="1"/>
      <c r="R48" s="1"/>
      <c r="S48" s="80"/>
      <c r="T48" s="2"/>
      <c r="U48" s="2"/>
      <c r="V48" s="2"/>
      <c r="W48" s="2"/>
      <c r="X48" s="2"/>
      <c r="Y48" s="2"/>
      <c r="AB48" s="8"/>
      <c r="AC48" s="8"/>
      <c r="AD48" s="8"/>
      <c r="AE48" s="8"/>
      <c r="AF48" s="8"/>
      <c r="AJ48"/>
    </row>
    <row r="49" spans="1:44" s="31" customFormat="1" ht="15" customHeight="1">
      <c r="A49" s="7"/>
      <c r="B49" s="385"/>
      <c r="C49" s="616" t="s">
        <v>235</v>
      </c>
      <c r="D49" s="609" t="s">
        <v>293</v>
      </c>
      <c r="E49" s="609"/>
      <c r="F49" s="609"/>
      <c r="G49" s="609"/>
      <c r="H49" s="609"/>
      <c r="I49" s="601" t="s">
        <v>211</v>
      </c>
      <c r="J49" s="603">
        <f>$D$15</f>
        <v>0</v>
      </c>
      <c r="K49" s="604"/>
      <c r="L49" s="605"/>
      <c r="M49" s="610" t="str">
        <f>IF(Position2&lt;&gt;"", Position2, "")</f>
        <v/>
      </c>
      <c r="N49" s="611"/>
      <c r="O49" s="612"/>
      <c r="P49" s="606" t="str">
        <f>IF(Position2&lt;&gt;"", "Total", "")</f>
        <v/>
      </c>
      <c r="Q49" s="607"/>
      <c r="R49" s="78"/>
      <c r="S49" s="2"/>
      <c r="T49" s="2"/>
      <c r="U49" s="2"/>
      <c r="V49" s="2"/>
      <c r="W49" s="2"/>
      <c r="X49" s="2"/>
      <c r="Y49" s="2"/>
      <c r="AB49" s="8"/>
      <c r="AC49" s="8"/>
      <c r="AD49" s="8"/>
      <c r="AE49" s="8"/>
      <c r="AF49" s="8"/>
    </row>
    <row r="50" spans="1:44" s="31" customFormat="1" ht="60" customHeight="1">
      <c r="A50" s="7"/>
      <c r="B50" s="386"/>
      <c r="C50" s="617"/>
      <c r="D50" s="608" t="s">
        <v>13</v>
      </c>
      <c r="E50" s="608"/>
      <c r="F50" s="608" t="s">
        <v>14</v>
      </c>
      <c r="G50" s="608"/>
      <c r="H50" s="133" t="s">
        <v>122</v>
      </c>
      <c r="I50" s="602"/>
      <c r="J50" s="237" t="s">
        <v>129</v>
      </c>
      <c r="K50" s="134" t="s">
        <v>136</v>
      </c>
      <c r="L50" s="238" t="s">
        <v>41</v>
      </c>
      <c r="M50" s="237" t="str">
        <f>IF(Position2&lt;&gt;"", $J$50, "")</f>
        <v/>
      </c>
      <c r="N50" s="134" t="str">
        <f>IF(Position2&lt;&gt;"", $K$50, "")</f>
        <v/>
      </c>
      <c r="O50" s="238" t="str">
        <f>IF(Position2&lt;&gt;"", $L$50, "")</f>
        <v/>
      </c>
      <c r="P50" s="237" t="str">
        <f>IF(Position2&lt;&gt;"", $J$50, "")</f>
        <v/>
      </c>
      <c r="Q50" s="238" t="str">
        <f>IF(Position2&lt;&gt;"", $L$50, "")</f>
        <v/>
      </c>
      <c r="R50" s="79"/>
      <c r="S50" s="2"/>
      <c r="T50" s="2"/>
      <c r="U50" s="2"/>
      <c r="V50" s="2"/>
      <c r="W50" s="2"/>
      <c r="X50" s="2"/>
      <c r="Y50" s="2"/>
      <c r="AB50" s="8"/>
      <c r="AC50" s="8"/>
      <c r="AD50" s="8"/>
      <c r="AE50" s="8"/>
      <c r="AF50" s="8"/>
    </row>
    <row r="51" spans="1:44" s="31" customFormat="1" ht="24" customHeight="1">
      <c r="A51" s="7"/>
      <c r="B51" s="256" t="s">
        <v>121</v>
      </c>
      <c r="C51" s="462"/>
      <c r="D51" s="545" t="str">
        <f>IF(Form_Start&lt;&gt;"","",IF(OR(Peri_Duration="",Peri_Start=""),"",True_Start))</f>
        <v/>
      </c>
      <c r="E51" s="545"/>
      <c r="F51" s="546" t="str" cm="1">
        <f t="array" ref="F51">IF($D51="","",IF(Workload_Fixed="Yes",True_End,IF(Workload_Fixed="No",IFERROR(INDEX($D$52:$D$58,MATCH(TRUE,INDEX($D$52:$D$58&lt;&gt;"",0),0))-1,True_End),"")))</f>
        <v/>
      </c>
      <c r="G51" s="546"/>
      <c r="H51" s="379" t="str">
        <f>IF(AND(ISNUMBER($D51),ISNUMBER($F51)),$F51-$D51+1,"")</f>
        <v/>
      </c>
      <c r="I51" s="365" t="str">
        <f>IF(OR($C51="",$H51=""),"",ROUND((860/6*Peri_Duration)/(Peri_End2-Peri_Start+1)*$H51*$C51,2))</f>
        <v/>
      </c>
      <c r="J51" s="390" t="str">
        <f>IF($D51="","",$E$35-IF(Workload_Fixed="No",SUM($J$52:$J$58),0))</f>
        <v/>
      </c>
      <c r="K51" s="132" t="str">
        <f>IF(SUM($J51,$M51)=0,"",$J51/SUM($J51,$M51))</f>
        <v/>
      </c>
      <c r="L51" s="369" t="str">
        <f>IFERROR(IF($I51="","",ROUND(IF(SUM($J51,$M51)&gt;$I51,$I51*$K51,$J51),2)),"")</f>
        <v/>
      </c>
      <c r="M51" s="390" t="str">
        <f>IF(Position2="","",$K$35-IF(Workload_Fixed="No",SUM($M$52:$M$58),0))</f>
        <v/>
      </c>
      <c r="N51" s="132" t="str">
        <f>IF(OR(Position2="",SUM($J51,$M51)=0),"",$M51/SUM($J51,$M51))</f>
        <v/>
      </c>
      <c r="O51" s="369" t="str">
        <f>IFERROR(IF(OR(Position2="",$I51=""),"",ROUND(IF(SUM($J51,$M51)&gt;$I51,$I51-$L51,$M51),2)),"")</f>
        <v/>
      </c>
      <c r="P51" s="373" t="str">
        <f>IF(OR(Position2="", $D51=""),"",SUM($J51,$M51))</f>
        <v/>
      </c>
      <c r="Q51" s="374" t="str">
        <f>IF(OR(Position2="", $D51=""),"",SUM($L51,$O51))</f>
        <v/>
      </c>
      <c r="R51" s="79"/>
      <c r="S51" s="2"/>
      <c r="T51" s="2"/>
      <c r="U51" s="2"/>
      <c r="V51" s="2"/>
      <c r="W51" s="2"/>
      <c r="X51" s="2"/>
      <c r="Y51" s="2"/>
      <c r="AB51" s="8"/>
      <c r="AC51" s="8"/>
      <c r="AD51" s="8"/>
      <c r="AE51" s="8"/>
      <c r="AF51" s="8"/>
    </row>
    <row r="52" spans="1:44" s="31" customFormat="1" ht="24" customHeight="1">
      <c r="A52" s="41"/>
      <c r="B52" s="257" t="str">
        <f>IF(Workload_Fixed="No","4.2.2","")</f>
        <v/>
      </c>
      <c r="C52" s="463"/>
      <c r="D52" s="547"/>
      <c r="E52" s="547"/>
      <c r="F52" s="544" t="str" cm="1">
        <f t="array" ref="F52">IF(OR(Workload_Fixed&lt;&gt;"No",D52=""),"",IFERROR(INDEX(D53:$D$58,MATCH(TRUE,INDEX(D53:$D$58&lt;&gt;"",0),0))-1,True_End))</f>
        <v/>
      </c>
      <c r="G52" s="544"/>
      <c r="H52" s="380" t="str">
        <f t="shared" ref="H52:H58" si="4">IF(OR(Workload_Fixed&lt;&gt;"No",NOT(ISNUMBER($D52)),NOT(ISNUMBER($F52))),"",$F52-$D52+1)</f>
        <v/>
      </c>
      <c r="I52" s="366" t="str">
        <f t="shared" ref="I52:I58" si="5">IF(OR(Workload_Fixed&lt;&gt;"No",$C52="",$H52=""),"",ROUND((860/6*Peri_Duration)/(Peri_End2-Peri_Start+1)*$H52*$C52,2))</f>
        <v/>
      </c>
      <c r="J52" s="465"/>
      <c r="K52" s="88" t="str">
        <f t="shared" ref="K52:K58" si="6">IF(OR(Workload_Fixed&lt;&gt;"No",SUM($J52,$M52)=0),"",$J52/SUM($J52,$M52))</f>
        <v/>
      </c>
      <c r="L52" s="370" t="str">
        <f t="shared" ref="L52:L58" si="7">IFERROR(IF(OR(Workload_Fixed&lt;&gt;"No",$I52=""),"",ROUND(IF(SUM($J52,$M52)&gt;$I52,$I52*$K52,$J52),2)),"")</f>
        <v/>
      </c>
      <c r="M52" s="465"/>
      <c r="N52" s="82" t="str">
        <f t="shared" ref="N52:N58" si="8">IF(OR(Workload_Fixed&lt;&gt;"No",Position2="",SUM($J52,$M52)=0),"",$M52/SUM($J52,$M52))</f>
        <v/>
      </c>
      <c r="O52" s="375" t="str">
        <f t="shared" ref="O52:O58" si="9">IFERROR(IF(OR(Workload_Fixed&lt;&gt;"No",Position2="",$I52=""),"",ROUND(IF(SUM($J52,$M52)&gt;$I52,$I52-$L52,$M52),2)),"")</f>
        <v/>
      </c>
      <c r="P52" s="376" t="str">
        <f t="shared" ref="P52:P58" si="10">IF(OR(Workload_Fixed&lt;&gt;"No",Position2="", $D52=""),"",SUM($J52,$M52))</f>
        <v/>
      </c>
      <c r="Q52" s="377" t="str">
        <f t="shared" ref="Q52:Q58" si="11">IF(OR(Workload_Fixed&lt;&gt;"No",Position2="", $D52=""),"",SUM($L52,$O52))</f>
        <v/>
      </c>
      <c r="R52" s="57"/>
      <c r="S52" s="2"/>
      <c r="T52" s="2"/>
      <c r="U52" s="2"/>
      <c r="V52" s="2"/>
      <c r="W52" s="2"/>
      <c r="X52" s="2"/>
      <c r="Y52" s="2"/>
      <c r="AB52" s="8"/>
      <c r="AC52" s="8"/>
      <c r="AD52" s="8"/>
      <c r="AE52" s="8"/>
      <c r="AF52" s="8"/>
      <c r="AJ52"/>
      <c r="AK52"/>
      <c r="AL52"/>
      <c r="AM52"/>
      <c r="AN52"/>
    </row>
    <row r="53" spans="1:44" s="31" customFormat="1" ht="24" customHeight="1">
      <c r="A53" s="41"/>
      <c r="B53" s="257" t="str">
        <f>IF(AND(Workload_Fixed="No",OR($C53&lt;&gt;"", $D53&lt;&gt;"", $J53&lt;&gt;"", $M53&lt;&gt;"")),"4.2.3","")</f>
        <v/>
      </c>
      <c r="C53" s="463"/>
      <c r="D53" s="553"/>
      <c r="E53" s="554"/>
      <c r="F53" s="544" t="str" cm="1">
        <f t="array" ref="F53">IF(OR(Workload_Fixed&lt;&gt;"No",D53=""),"",IFERROR(INDEX(D54:$D$58,MATCH(TRUE,INDEX(D54:$D$58&lt;&gt;"",0),0))-1,True_End))</f>
        <v/>
      </c>
      <c r="G53" s="544"/>
      <c r="H53" s="380" t="str">
        <f t="shared" si="4"/>
        <v/>
      </c>
      <c r="I53" s="366" t="str">
        <f t="shared" si="5"/>
        <v/>
      </c>
      <c r="J53" s="465"/>
      <c r="K53" s="88" t="str">
        <f t="shared" si="6"/>
        <v/>
      </c>
      <c r="L53" s="370" t="str">
        <f t="shared" si="7"/>
        <v/>
      </c>
      <c r="M53" s="465"/>
      <c r="N53" s="82" t="str">
        <f t="shared" si="8"/>
        <v/>
      </c>
      <c r="O53" s="375" t="str">
        <f t="shared" si="9"/>
        <v/>
      </c>
      <c r="P53" s="376" t="str">
        <f t="shared" si="10"/>
        <v/>
      </c>
      <c r="Q53" s="377" t="str">
        <f t="shared" si="11"/>
        <v/>
      </c>
      <c r="R53" s="57"/>
      <c r="S53" s="2"/>
      <c r="T53" s="2"/>
      <c r="U53" s="2"/>
      <c r="V53" s="2"/>
      <c r="W53" s="2"/>
      <c r="X53" s="2"/>
      <c r="Y53" s="2"/>
      <c r="AB53" s="8"/>
      <c r="AC53" s="8"/>
      <c r="AD53" s="8"/>
      <c r="AE53" s="8"/>
      <c r="AF53" s="8"/>
    </row>
    <row r="54" spans="1:44" s="31" customFormat="1" ht="24" customHeight="1">
      <c r="A54" s="41"/>
      <c r="B54" s="257" t="str">
        <f>IF(AND(Workload_Fixed="No",OR($C54&lt;&gt;"", $D54&lt;&gt;"", $J54&lt;&gt;"", $M54&lt;&gt;"")),"4.2.4","")</f>
        <v/>
      </c>
      <c r="C54" s="463"/>
      <c r="D54" s="553"/>
      <c r="E54" s="554"/>
      <c r="F54" s="544" t="str" cm="1">
        <f t="array" ref="F54">IF(OR(Workload_Fixed&lt;&gt;"No",D54=""),"",IFERROR(INDEX(D55:$D$58,MATCH(TRUE,INDEX(D55:$D$58&lt;&gt;"",0),0))-1,True_End))</f>
        <v/>
      </c>
      <c r="G54" s="544"/>
      <c r="H54" s="380" t="str">
        <f t="shared" si="4"/>
        <v/>
      </c>
      <c r="I54" s="366" t="str">
        <f t="shared" si="5"/>
        <v/>
      </c>
      <c r="J54" s="465"/>
      <c r="K54" s="88" t="str">
        <f t="shared" si="6"/>
        <v/>
      </c>
      <c r="L54" s="370" t="str">
        <f t="shared" si="7"/>
        <v/>
      </c>
      <c r="M54" s="465"/>
      <c r="N54" s="82" t="str">
        <f t="shared" si="8"/>
        <v/>
      </c>
      <c r="O54" s="375" t="str">
        <f t="shared" si="9"/>
        <v/>
      </c>
      <c r="P54" s="376" t="str">
        <f t="shared" si="10"/>
        <v/>
      </c>
      <c r="Q54" s="377" t="str">
        <f t="shared" si="11"/>
        <v/>
      </c>
      <c r="R54" s="57"/>
      <c r="S54" s="2"/>
      <c r="T54" s="2"/>
      <c r="U54" s="2"/>
      <c r="V54" s="2"/>
      <c r="W54" s="2"/>
      <c r="X54" s="2"/>
      <c r="Y54" s="2"/>
      <c r="AB54" s="8"/>
      <c r="AC54" s="8"/>
      <c r="AD54" s="8"/>
      <c r="AE54" s="8"/>
      <c r="AF54" s="8"/>
    </row>
    <row r="55" spans="1:44" s="31" customFormat="1" ht="24" hidden="1" customHeight="1">
      <c r="A55" s="41"/>
      <c r="B55" s="456" t="str">
        <f>IF(AND(Workload_Fixed="No",OR($C55&lt;&gt;"", $D55&lt;&gt;"", $J55&lt;&gt;"", $M55&lt;&gt;"")),"4.2.5","")</f>
        <v/>
      </c>
      <c r="C55" s="463"/>
      <c r="D55" s="551"/>
      <c r="E55" s="552"/>
      <c r="F55" s="544" t="str" cm="1">
        <f t="array" ref="F55">IF(OR(Workload_Fixed&lt;&gt;"No",D55=""),"",IFERROR(INDEX(D56:$D$58,MATCH(TRUE,INDEX(D56:$D$58&lt;&gt;"",0),0))-1,True_End))</f>
        <v/>
      </c>
      <c r="G55" s="544"/>
      <c r="H55" s="380" t="str">
        <f t="shared" si="4"/>
        <v/>
      </c>
      <c r="I55" s="366" t="str">
        <f t="shared" si="5"/>
        <v/>
      </c>
      <c r="J55" s="465"/>
      <c r="K55" s="88" t="str">
        <f t="shared" si="6"/>
        <v/>
      </c>
      <c r="L55" s="370" t="str">
        <f t="shared" si="7"/>
        <v/>
      </c>
      <c r="M55" s="465"/>
      <c r="N55" s="82" t="str">
        <f t="shared" si="8"/>
        <v/>
      </c>
      <c r="O55" s="375" t="str">
        <f t="shared" si="9"/>
        <v/>
      </c>
      <c r="P55" s="376" t="str">
        <f t="shared" si="10"/>
        <v/>
      </c>
      <c r="Q55" s="377" t="str">
        <f t="shared" si="11"/>
        <v/>
      </c>
      <c r="R55" s="57"/>
      <c r="S55" s="2"/>
      <c r="T55" s="2"/>
      <c r="U55" s="2"/>
      <c r="V55" s="2"/>
      <c r="W55" s="2"/>
      <c r="X55" s="2"/>
      <c r="Y55" s="2"/>
      <c r="AB55" s="8"/>
      <c r="AC55" s="8"/>
      <c r="AD55" s="8"/>
      <c r="AE55" s="8"/>
      <c r="AF55" s="8"/>
    </row>
    <row r="56" spans="1:44" s="38" customFormat="1" ht="24" hidden="1" customHeight="1">
      <c r="A56" s="41"/>
      <c r="B56" s="456" t="str">
        <f>IF(AND(Workload_Fixed="No",OR($C56&lt;&gt;"", $D56&lt;&gt;"", $J56&lt;&gt;"", $M56&lt;&gt;"")),"4.2.6","")</f>
        <v/>
      </c>
      <c r="C56" s="463"/>
      <c r="D56" s="551"/>
      <c r="E56" s="552"/>
      <c r="F56" s="544" t="str" cm="1">
        <f t="array" ref="F56">IF(OR(Workload_Fixed&lt;&gt;"No",D56=""),"",IFERROR(INDEX(D57:$D$58,MATCH(TRUE,INDEX(D57:$D$58&lt;&gt;"",0),0))-1,True_End))</f>
        <v/>
      </c>
      <c r="G56" s="544"/>
      <c r="H56" s="380" t="str">
        <f t="shared" si="4"/>
        <v/>
      </c>
      <c r="I56" s="366" t="str">
        <f t="shared" si="5"/>
        <v/>
      </c>
      <c r="J56" s="465"/>
      <c r="K56" s="88" t="str">
        <f t="shared" si="6"/>
        <v/>
      </c>
      <c r="L56" s="370" t="str">
        <f t="shared" si="7"/>
        <v/>
      </c>
      <c r="M56" s="465"/>
      <c r="N56" s="82" t="str">
        <f t="shared" si="8"/>
        <v/>
      </c>
      <c r="O56" s="375" t="str">
        <f t="shared" si="9"/>
        <v/>
      </c>
      <c r="P56" s="376" t="str">
        <f t="shared" si="10"/>
        <v/>
      </c>
      <c r="Q56" s="377" t="str">
        <f t="shared" si="11"/>
        <v/>
      </c>
      <c r="R56" s="57"/>
      <c r="S56" s="2"/>
      <c r="T56" s="2"/>
      <c r="U56" s="2"/>
      <c r="V56" s="2"/>
      <c r="W56" s="2"/>
      <c r="X56" s="2"/>
      <c r="Y56" s="2"/>
      <c r="AB56" s="72"/>
      <c r="AC56" s="72"/>
      <c r="AD56" s="72"/>
      <c r="AE56" s="72"/>
      <c r="AF56" s="72"/>
      <c r="AN56"/>
      <c r="AP56"/>
    </row>
    <row r="57" spans="1:44" s="38" customFormat="1" ht="24" hidden="1" customHeight="1">
      <c r="A57" s="41"/>
      <c r="B57" s="456" t="str">
        <f>IF(AND(Workload_Fixed="No",OR($C57&lt;&gt;"", $D57&lt;&gt;"", $J57&lt;&gt;"", $M57&lt;&gt;"")),"4.2.7","")</f>
        <v/>
      </c>
      <c r="C57" s="463"/>
      <c r="D57" s="551"/>
      <c r="E57" s="552"/>
      <c r="F57" s="544" t="str" cm="1">
        <f t="array" ref="F57">IF(OR(Workload_Fixed&lt;&gt;"No",D57=""),"",IFERROR(INDEX(D58:$D$58,MATCH(TRUE,INDEX(D58:$D$58&lt;&gt;"",0),0))-1,True_End))</f>
        <v/>
      </c>
      <c r="G57" s="544"/>
      <c r="H57" s="380" t="str">
        <f t="shared" si="4"/>
        <v/>
      </c>
      <c r="I57" s="366" t="str">
        <f t="shared" si="5"/>
        <v/>
      </c>
      <c r="J57" s="465"/>
      <c r="K57" s="88" t="str">
        <f t="shared" si="6"/>
        <v/>
      </c>
      <c r="L57" s="370" t="str">
        <f t="shared" si="7"/>
        <v/>
      </c>
      <c r="M57" s="465"/>
      <c r="N57" s="82" t="str">
        <f t="shared" si="8"/>
        <v/>
      </c>
      <c r="O57" s="375" t="str">
        <f t="shared" si="9"/>
        <v/>
      </c>
      <c r="P57" s="376" t="str">
        <f t="shared" si="10"/>
        <v/>
      </c>
      <c r="Q57" s="377" t="str">
        <f t="shared" si="11"/>
        <v/>
      </c>
      <c r="R57" s="57"/>
      <c r="S57" s="2"/>
      <c r="T57" s="2"/>
      <c r="U57" s="2"/>
      <c r="V57" s="2"/>
      <c r="W57" s="2"/>
      <c r="X57" s="2"/>
      <c r="Y57" s="2"/>
      <c r="AB57" s="72"/>
      <c r="AC57" s="72"/>
      <c r="AD57" s="72"/>
      <c r="AE57" s="72"/>
      <c r="AF57" s="72"/>
    </row>
    <row r="58" spans="1:44" s="38" customFormat="1" ht="24" hidden="1" customHeight="1">
      <c r="A58" s="41"/>
      <c r="B58" s="456" t="str">
        <f>IF(AND(Workload_Fixed="No",OR($C58&lt;&gt;"", $D58&lt;&gt;"", $J58&lt;&gt;"", $M58&lt;&gt;"")),"4.2.8","")</f>
        <v/>
      </c>
      <c r="C58" s="464"/>
      <c r="D58" s="543"/>
      <c r="E58" s="543"/>
      <c r="F58" s="544" t="str">
        <f>IF(OR(Workload_Fixed&lt;&gt;"No",D58=""),"",True_End)</f>
        <v/>
      </c>
      <c r="G58" s="544"/>
      <c r="H58" s="381" t="str">
        <f t="shared" si="4"/>
        <v/>
      </c>
      <c r="I58" s="366" t="str">
        <f t="shared" si="5"/>
        <v/>
      </c>
      <c r="J58" s="466"/>
      <c r="K58" s="131" t="str">
        <f t="shared" si="6"/>
        <v/>
      </c>
      <c r="L58" s="371" t="str">
        <f t="shared" si="7"/>
        <v/>
      </c>
      <c r="M58" s="466"/>
      <c r="N58" s="82" t="str">
        <f t="shared" si="8"/>
        <v/>
      </c>
      <c r="O58" s="375" t="str">
        <f t="shared" si="9"/>
        <v/>
      </c>
      <c r="P58" s="376" t="str">
        <f t="shared" si="10"/>
        <v/>
      </c>
      <c r="Q58" s="377" t="str">
        <f t="shared" si="11"/>
        <v/>
      </c>
      <c r="R58" s="57"/>
      <c r="S58" s="2"/>
      <c r="T58" s="2"/>
      <c r="U58" s="2"/>
      <c r="V58" s="2"/>
      <c r="W58" s="2"/>
      <c r="X58" s="2"/>
      <c r="Y58" s="2"/>
      <c r="AB58" s="72"/>
      <c r="AC58" s="72"/>
      <c r="AD58" s="72"/>
      <c r="AE58" s="72"/>
      <c r="AF58" s="72"/>
    </row>
    <row r="59" spans="1:44" s="38" customFormat="1" ht="24" customHeight="1">
      <c r="A59" s="41"/>
      <c r="B59" s="446"/>
      <c r="C59" s="447"/>
      <c r="D59" s="447"/>
      <c r="E59" s="447"/>
      <c r="F59" s="651" t="s">
        <v>123</v>
      </c>
      <c r="G59" s="652"/>
      <c r="H59" s="382">
        <f>SUM($H$51:$H$58)</f>
        <v>0</v>
      </c>
      <c r="I59" s="367">
        <f>SUM($I$51:$I$58)</f>
        <v>0</v>
      </c>
      <c r="J59" s="368">
        <f>SUM($J$51:$J$58)</f>
        <v>0</v>
      </c>
      <c r="K59" s="83"/>
      <c r="L59" s="372">
        <f>SUM($L$51:$L$58)</f>
        <v>0</v>
      </c>
      <c r="M59" s="368" t="str">
        <f>IF(Position2&lt;&gt;"", SUM($M$51:$M$58),"")</f>
        <v/>
      </c>
      <c r="N59" s="84"/>
      <c r="O59" s="372" t="str">
        <f>IF(Position2&lt;&gt;"", SUM($O$51:$O$58),"")</f>
        <v/>
      </c>
      <c r="P59" s="368" t="str">
        <f>IF(Position2&lt;&gt;"", SUM($P$51:$P$58),"")</f>
        <v/>
      </c>
      <c r="Q59" s="378" t="str">
        <f>IF(Position2&lt;&gt;"", SUM($Q$51:$Q$58),"")</f>
        <v/>
      </c>
      <c r="R59" s="57"/>
      <c r="S59" s="2"/>
      <c r="T59" s="2"/>
      <c r="U59" s="2"/>
      <c r="V59" s="2"/>
      <c r="W59" s="2"/>
      <c r="X59" s="2"/>
      <c r="Y59" s="2"/>
      <c r="AB59" s="72"/>
      <c r="AC59" s="72"/>
      <c r="AD59" s="72"/>
      <c r="AE59" s="72"/>
      <c r="AF59" s="72"/>
    </row>
    <row r="60" spans="1:44" s="38" customFormat="1" ht="13.5">
      <c r="A60" s="41"/>
      <c r="B60" s="59" t="s">
        <v>294</v>
      </c>
      <c r="C60" s="136"/>
      <c r="D60" s="136"/>
      <c r="E60" s="136"/>
      <c r="F60" s="149"/>
      <c r="G60" s="149"/>
      <c r="H60" s="151"/>
      <c r="I60" s="151"/>
      <c r="J60" s="152"/>
      <c r="K60" s="153"/>
      <c r="L60" s="154"/>
      <c r="M60" s="152"/>
      <c r="N60" s="155"/>
      <c r="O60" s="154"/>
      <c r="P60" s="152"/>
      <c r="Q60" s="448"/>
      <c r="R60" s="57"/>
      <c r="S60" s="2"/>
      <c r="T60" s="2"/>
      <c r="U60" s="2"/>
      <c r="V60" s="2"/>
      <c r="W60" s="2"/>
      <c r="X60" s="2"/>
      <c r="Y60" s="2"/>
      <c r="AB60" s="72"/>
      <c r="AC60" s="72"/>
      <c r="AD60" s="72"/>
      <c r="AE60" s="72"/>
      <c r="AF60" s="72"/>
    </row>
    <row r="61" spans="1:44" s="38" customFormat="1" ht="24" customHeight="1">
      <c r="A61" s="149"/>
      <c r="B61" s="156" t="str">
        <f>error!$C$59</f>
        <v/>
      </c>
      <c r="C61" s="149"/>
      <c r="D61" s="149"/>
      <c r="E61" s="149"/>
      <c r="F61" s="149"/>
      <c r="G61" s="149"/>
      <c r="H61" s="150"/>
      <c r="I61" s="151"/>
      <c r="J61" s="152"/>
      <c r="K61" s="153"/>
      <c r="L61" s="154"/>
      <c r="M61" s="152"/>
      <c r="N61" s="155"/>
      <c r="O61" s="154"/>
      <c r="P61" s="152"/>
      <c r="Q61" s="152"/>
      <c r="R61" s="57"/>
      <c r="S61" s="2"/>
      <c r="T61" s="2"/>
      <c r="U61" s="2"/>
      <c r="V61" s="2"/>
      <c r="W61" s="2"/>
      <c r="X61" s="2"/>
      <c r="Y61" s="2"/>
      <c r="Z61" s="31"/>
      <c r="AA61" s="31"/>
      <c r="AB61" s="211"/>
      <c r="AC61" s="211"/>
      <c r="AD61" s="211"/>
      <c r="AE61" s="72"/>
      <c r="AF61" s="8"/>
      <c r="AN61"/>
    </row>
    <row r="62" spans="1:44" s="38" customFormat="1" ht="90" customHeight="1">
      <c r="A62" s="260"/>
      <c r="B62" s="558" t="str">
        <f>error!$C$61</f>
        <v/>
      </c>
      <c r="C62" s="558"/>
      <c r="D62" s="558"/>
      <c r="E62" s="558"/>
      <c r="F62" s="558"/>
      <c r="G62" s="558"/>
      <c r="H62" s="558"/>
      <c r="I62" s="558"/>
      <c r="J62" s="558"/>
      <c r="K62" s="558" t="str">
        <f>error!$C$69</f>
        <v/>
      </c>
      <c r="L62" s="558"/>
      <c r="M62" s="558"/>
      <c r="N62" s="558"/>
      <c r="O62" s="558"/>
      <c r="P62" s="558"/>
      <c r="Q62" s="558"/>
      <c r="R62" s="260"/>
      <c r="S62" s="2"/>
      <c r="T62" s="2"/>
      <c r="U62" s="2"/>
      <c r="V62" s="2"/>
      <c r="W62" s="2"/>
      <c r="X62" s="2"/>
      <c r="Y62" s="2"/>
      <c r="Z62" s="31"/>
      <c r="AA62" s="31"/>
      <c r="AB62" s="8"/>
      <c r="AC62" s="8"/>
      <c r="AD62" s="8"/>
      <c r="AE62" s="8"/>
      <c r="AF62" s="8"/>
    </row>
    <row r="63" spans="1:44" s="38" customFormat="1" ht="15" customHeight="1">
      <c r="A63" s="130"/>
      <c r="B63" s="262"/>
      <c r="C63" s="263"/>
      <c r="D63" s="263"/>
      <c r="E63" s="263"/>
      <c r="F63" s="263"/>
      <c r="G63" s="263"/>
      <c r="H63" s="263"/>
      <c r="I63" s="263"/>
      <c r="J63" s="263"/>
      <c r="K63" s="263"/>
      <c r="L63" s="263"/>
      <c r="M63" s="263"/>
      <c r="N63" s="263"/>
      <c r="O63" s="263"/>
      <c r="P63" s="263"/>
      <c r="Q63" s="263"/>
      <c r="R63" s="130"/>
      <c r="S63" s="127"/>
      <c r="T63" s="127"/>
      <c r="U63" s="127"/>
      <c r="V63" s="127"/>
      <c r="W63" s="127"/>
      <c r="X63" s="127"/>
      <c r="Y63" s="127"/>
      <c r="Z63" s="239"/>
      <c r="AA63" s="239"/>
      <c r="AB63" s="239"/>
      <c r="AC63" s="239"/>
      <c r="AD63" s="239"/>
      <c r="AE63" s="239"/>
      <c r="AF63" s="239"/>
      <c r="AK63" s="33"/>
      <c r="AL63" s="33"/>
      <c r="AM63"/>
      <c r="AN63"/>
      <c r="AO63"/>
      <c r="AP63"/>
      <c r="AQ63"/>
      <c r="AR63"/>
    </row>
    <row r="64" spans="1:44" s="40" customFormat="1" ht="24.95" customHeight="1">
      <c r="A64" s="25"/>
      <c r="B64" s="264" t="s">
        <v>193</v>
      </c>
      <c r="C64" s="265"/>
      <c r="D64" s="266"/>
      <c r="E64" s="130"/>
      <c r="F64" s="130"/>
      <c r="G64" s="130"/>
      <c r="H64" s="130"/>
      <c r="I64" s="130"/>
      <c r="J64" s="130"/>
      <c r="K64" s="130"/>
      <c r="L64" s="130"/>
      <c r="M64" s="130"/>
      <c r="N64" s="130"/>
      <c r="O64" s="130"/>
      <c r="P64" s="130"/>
      <c r="Q64" s="130"/>
      <c r="R64" s="1"/>
      <c r="S64" s="2"/>
      <c r="T64" s="2"/>
      <c r="U64" s="2"/>
      <c r="V64" s="2"/>
      <c r="W64" s="2"/>
      <c r="X64" s="2"/>
      <c r="Y64" s="2"/>
      <c r="Z64" s="31"/>
      <c r="AA64" s="31"/>
      <c r="AB64" s="8"/>
      <c r="AC64" s="8"/>
      <c r="AD64" s="8"/>
      <c r="AE64" s="8"/>
      <c r="AF64" s="212"/>
      <c r="AJ64" s="38"/>
      <c r="AN64"/>
    </row>
    <row r="65" spans="1:40" s="40" customFormat="1" ht="15" customHeight="1">
      <c r="A65" s="25"/>
      <c r="B65" s="158" t="s">
        <v>111</v>
      </c>
      <c r="C65" s="157" t="s">
        <v>126</v>
      </c>
      <c r="D65" s="130"/>
      <c r="E65" s="130"/>
      <c r="F65" s="130"/>
      <c r="G65" s="130"/>
      <c r="H65" s="130"/>
      <c r="I65" s="130"/>
      <c r="J65" s="130"/>
      <c r="K65" s="130"/>
      <c r="L65" s="130"/>
      <c r="M65" s="130"/>
      <c r="N65" s="130"/>
      <c r="O65" s="130"/>
      <c r="P65" s="130"/>
      <c r="Q65" s="130"/>
      <c r="R65" s="1"/>
      <c r="S65" s="2"/>
      <c r="T65" s="2"/>
      <c r="U65" s="2"/>
      <c r="V65" s="2"/>
      <c r="W65" s="2"/>
      <c r="X65" s="2"/>
      <c r="Y65" s="2"/>
      <c r="Z65" s="15"/>
      <c r="AA65" s="15"/>
      <c r="AB65" s="214"/>
      <c r="AC65" s="214"/>
      <c r="AD65" s="214"/>
      <c r="AE65" s="214"/>
      <c r="AF65" s="8"/>
      <c r="AJ65" s="33"/>
    </row>
    <row r="66" spans="1:40" s="40" customFormat="1" ht="15" customHeight="1">
      <c r="A66" s="25"/>
      <c r="B66" s="130"/>
      <c r="C66" s="159" t="s">
        <v>127</v>
      </c>
      <c r="D66" s="130"/>
      <c r="E66" s="130"/>
      <c r="F66" s="130"/>
      <c r="G66" s="130"/>
      <c r="H66" s="130"/>
      <c r="I66" s="130"/>
      <c r="J66" s="130"/>
      <c r="K66" s="130"/>
      <c r="L66" s="130"/>
      <c r="M66" s="130"/>
      <c r="N66" s="130"/>
      <c r="O66" s="130"/>
      <c r="P66" s="130"/>
      <c r="Q66" s="130"/>
      <c r="R66" s="1"/>
      <c r="S66" s="2"/>
      <c r="T66" s="2"/>
      <c r="U66" s="2"/>
      <c r="V66" s="2"/>
      <c r="W66" s="2"/>
      <c r="X66" s="2"/>
      <c r="Y66" s="2"/>
      <c r="Z66" s="15"/>
      <c r="AA66" s="15"/>
      <c r="AB66" s="214"/>
      <c r="AC66" s="214"/>
      <c r="AD66" s="214"/>
      <c r="AE66" s="214"/>
      <c r="AF66" s="215"/>
      <c r="AK66"/>
      <c r="AL66"/>
    </row>
    <row r="67" spans="1:40" s="33" customFormat="1" ht="24.95" customHeight="1">
      <c r="A67" s="25"/>
      <c r="B67" s="548" t="s">
        <v>113</v>
      </c>
      <c r="C67" s="549"/>
      <c r="D67" s="549"/>
      <c r="E67" s="549"/>
      <c r="F67" s="549"/>
      <c r="G67" s="549"/>
      <c r="H67" s="550"/>
      <c r="I67" s="537" t="s">
        <v>128</v>
      </c>
      <c r="J67" s="537"/>
      <c r="K67" s="537"/>
      <c r="L67" s="538"/>
      <c r="M67" s="130"/>
      <c r="N67" s="130"/>
      <c r="O67" s="130"/>
      <c r="P67" s="130"/>
      <c r="Q67" s="130"/>
      <c r="R67" s="61"/>
      <c r="S67" s="2"/>
      <c r="T67" s="2"/>
      <c r="U67" s="2"/>
      <c r="V67" s="2"/>
      <c r="W67" s="2"/>
      <c r="X67" s="2"/>
      <c r="Y67" s="2"/>
      <c r="AB67" s="213"/>
      <c r="AC67" s="213"/>
      <c r="AD67" s="213"/>
      <c r="AE67" s="213"/>
      <c r="AF67" s="213"/>
      <c r="AJ67" s="40"/>
      <c r="AN67"/>
    </row>
    <row r="68" spans="1:40" s="38" customFormat="1" ht="22.5" customHeight="1">
      <c r="A68" s="25"/>
      <c r="B68" s="258" t="s">
        <v>86</v>
      </c>
      <c r="C68" s="174" t="s">
        <v>87</v>
      </c>
      <c r="D68" s="539">
        <f>$D$15</f>
        <v>0</v>
      </c>
      <c r="E68" s="539"/>
      <c r="F68" s="539"/>
      <c r="G68" s="539"/>
      <c r="H68" s="539"/>
      <c r="I68" s="540">
        <f>$L$59</f>
        <v>0</v>
      </c>
      <c r="J68" s="540"/>
      <c r="K68" s="540"/>
      <c r="L68" s="541"/>
      <c r="M68" s="130"/>
      <c r="N68" s="130"/>
      <c r="O68" s="130"/>
      <c r="P68" s="130"/>
      <c r="Q68" s="130"/>
      <c r="R68" s="61"/>
      <c r="S68" s="2"/>
      <c r="T68" s="2"/>
      <c r="U68" s="2"/>
      <c r="V68" s="2"/>
      <c r="W68" s="2"/>
      <c r="X68" s="2"/>
      <c r="Y68" s="2"/>
      <c r="AB68" s="72"/>
      <c r="AC68" s="72"/>
      <c r="AD68" s="72"/>
      <c r="AE68" s="72"/>
      <c r="AF68" s="203"/>
      <c r="AJ68" s="40"/>
    </row>
    <row r="69" spans="1:40" ht="22.5" customHeight="1">
      <c r="A69" s="25"/>
      <c r="B69" s="258" t="s">
        <v>94</v>
      </c>
      <c r="C69" s="174" t="s">
        <v>88</v>
      </c>
      <c r="D69" s="542" t="str">
        <f>IF(Position2="","",Position2)</f>
        <v/>
      </c>
      <c r="E69" s="542"/>
      <c r="F69" s="542"/>
      <c r="G69" s="542"/>
      <c r="H69" s="542"/>
      <c r="I69" s="540" t="str">
        <f>$O$59</f>
        <v/>
      </c>
      <c r="J69" s="540"/>
      <c r="K69" s="540"/>
      <c r="L69" s="541"/>
      <c r="M69" s="130"/>
      <c r="N69" s="130"/>
      <c r="O69" s="130"/>
      <c r="P69" s="130"/>
      <c r="Q69" s="130"/>
      <c r="R69" s="69"/>
      <c r="AJ69" s="33"/>
      <c r="AN69"/>
    </row>
    <row r="70" spans="1:40" s="38" customFormat="1" ht="15" customHeight="1">
      <c r="A70" s="25"/>
      <c r="B70" s="555" t="s">
        <v>93</v>
      </c>
      <c r="C70" s="556"/>
      <c r="D70" s="556"/>
      <c r="E70" s="556"/>
      <c r="F70" s="556"/>
      <c r="G70" s="556"/>
      <c r="H70" s="557"/>
      <c r="I70" s="535">
        <f>SUM($I$68:$L$69)</f>
        <v>0</v>
      </c>
      <c r="J70" s="535"/>
      <c r="K70" s="535"/>
      <c r="L70" s="536"/>
      <c r="M70" s="130"/>
      <c r="N70" s="130"/>
      <c r="O70" s="130"/>
      <c r="P70" s="130"/>
      <c r="Q70" s="130"/>
      <c r="R70" s="62"/>
      <c r="S70" s="2"/>
      <c r="T70" s="2"/>
      <c r="U70" s="2"/>
      <c r="V70" s="2"/>
      <c r="W70" s="2"/>
      <c r="X70" s="2"/>
      <c r="Y70" s="2"/>
      <c r="AB70" s="72"/>
      <c r="AC70" s="72"/>
      <c r="AD70" s="72"/>
      <c r="AE70" s="72"/>
      <c r="AF70" s="72"/>
      <c r="AN70"/>
    </row>
    <row r="71" spans="1:40" ht="24.95" customHeight="1">
      <c r="A71" s="7"/>
      <c r="B71" s="232" t="str">
        <f>error!$C$85</f>
        <v/>
      </c>
      <c r="C71" s="7"/>
      <c r="D71" s="7"/>
      <c r="E71" s="7"/>
      <c r="F71" s="7"/>
      <c r="G71" s="7"/>
      <c r="H71" s="7"/>
      <c r="I71" s="7"/>
      <c r="J71" s="7"/>
      <c r="K71" s="7"/>
      <c r="L71" s="7"/>
      <c r="M71" s="7"/>
      <c r="N71" s="7"/>
      <c r="O71" s="7"/>
      <c r="P71" s="7"/>
      <c r="Q71" s="7"/>
      <c r="R71" s="7"/>
      <c r="AJ71" s="2"/>
    </row>
    <row r="72" spans="1:40" ht="40.5" customHeight="1">
      <c r="A72" s="7"/>
      <c r="B72" s="7"/>
      <c r="C72" s="7"/>
      <c r="D72" s="128"/>
      <c r="E72" s="7"/>
      <c r="F72" s="7"/>
      <c r="G72" s="7"/>
      <c r="H72" s="7"/>
      <c r="I72" s="7"/>
      <c r="J72" s="7"/>
      <c r="K72" s="7"/>
      <c r="L72" s="7"/>
      <c r="M72" s="7"/>
      <c r="N72" s="7"/>
      <c r="O72" s="7"/>
      <c r="P72" s="7"/>
      <c r="Q72" s="7"/>
      <c r="R72" s="7"/>
      <c r="AJ72" s="38"/>
    </row>
    <row r="73" spans="1:40" ht="24.95" customHeight="1">
      <c r="A73" s="7"/>
      <c r="B73" s="39" t="s">
        <v>53</v>
      </c>
      <c r="C73" s="17"/>
      <c r="D73" s="36"/>
      <c r="E73" s="36"/>
      <c r="F73" s="36"/>
      <c r="G73" s="36"/>
      <c r="H73" s="36"/>
      <c r="I73" s="7"/>
      <c r="J73" s="36"/>
      <c r="K73" s="7"/>
      <c r="L73" s="7"/>
      <c r="M73" s="7"/>
      <c r="N73" s="7"/>
      <c r="O73" s="7"/>
      <c r="P73" s="7"/>
      <c r="Q73" s="7"/>
      <c r="R73" s="7"/>
      <c r="AJ73" s="2"/>
    </row>
    <row r="74" spans="1:40" s="26" customFormat="1" ht="15" customHeight="1">
      <c r="A74" s="45"/>
      <c r="B74" s="581" t="s">
        <v>97</v>
      </c>
      <c r="C74" s="582"/>
      <c r="D74" s="583"/>
      <c r="E74" s="590" t="s">
        <v>18</v>
      </c>
      <c r="F74" s="592" t="s">
        <v>17</v>
      </c>
      <c r="G74" s="593"/>
      <c r="H74" s="593"/>
      <c r="I74" s="593"/>
      <c r="J74" s="593"/>
      <c r="K74" s="593"/>
      <c r="L74" s="593"/>
      <c r="M74" s="594"/>
      <c r="N74" s="595" t="s">
        <v>16</v>
      </c>
      <c r="O74" s="596"/>
      <c r="P74" s="564" t="s">
        <v>5</v>
      </c>
      <c r="Q74" s="565"/>
      <c r="R74" s="23"/>
      <c r="S74" s="2"/>
      <c r="T74" s="2"/>
      <c r="U74" s="2"/>
      <c r="V74" s="2"/>
      <c r="W74" s="2"/>
      <c r="X74" s="2"/>
      <c r="Y74" s="2"/>
      <c r="AJ74" s="2"/>
    </row>
    <row r="75" spans="1:40" s="26" customFormat="1" ht="20.100000000000001" customHeight="1">
      <c r="A75" s="48"/>
      <c r="B75" s="584"/>
      <c r="C75" s="585"/>
      <c r="D75" s="586"/>
      <c r="E75" s="591"/>
      <c r="F75" s="572" t="s">
        <v>292</v>
      </c>
      <c r="G75" s="574" t="s">
        <v>65</v>
      </c>
      <c r="H75" s="575"/>
      <c r="I75" s="575"/>
      <c r="J75" s="575"/>
      <c r="K75" s="575"/>
      <c r="L75" s="575"/>
      <c r="M75" s="576"/>
      <c r="N75" s="572" t="s">
        <v>292</v>
      </c>
      <c r="O75" s="577" t="s">
        <v>41</v>
      </c>
      <c r="P75" s="566"/>
      <c r="Q75" s="567"/>
      <c r="R75" s="23"/>
      <c r="S75" s="2"/>
      <c r="T75" s="2"/>
      <c r="U75" s="2"/>
      <c r="V75" s="2"/>
      <c r="W75" s="2"/>
      <c r="X75" s="2"/>
      <c r="Y75" s="2"/>
      <c r="AJ75" s="127"/>
    </row>
    <row r="76" spans="1:40" s="26" customFormat="1" ht="20.100000000000001" customHeight="1">
      <c r="A76" s="49"/>
      <c r="B76" s="587"/>
      <c r="C76" s="588"/>
      <c r="D76" s="589"/>
      <c r="E76" s="578"/>
      <c r="F76" s="573"/>
      <c r="G76" s="73" t="str">
        <f>IF(Period_No&gt;1,1,"")</f>
        <v/>
      </c>
      <c r="H76" s="73" t="str">
        <f>IF(Period_No&gt;2,2,"")</f>
        <v/>
      </c>
      <c r="I76" s="73" t="str">
        <f>IF(Period_No&gt;3,3,"")</f>
        <v/>
      </c>
      <c r="J76" s="73" t="str">
        <f>IF(Period_No&gt;4,4,"")</f>
        <v/>
      </c>
      <c r="K76" s="73" t="str">
        <f>IF(Period_No&gt;5,5,"")</f>
        <v/>
      </c>
      <c r="L76" s="73" t="str">
        <f>IF(Period_No&gt;6,6,"")</f>
        <v/>
      </c>
      <c r="M76" s="73" t="str">
        <f>IF(Period_No&gt;7,7,"")</f>
        <v/>
      </c>
      <c r="N76" s="573"/>
      <c r="O76" s="578"/>
      <c r="P76" s="568"/>
      <c r="Q76" s="569"/>
      <c r="R76" s="23"/>
      <c r="S76" s="2"/>
      <c r="T76" s="2"/>
      <c r="U76" s="2"/>
      <c r="V76" s="2"/>
      <c r="W76" s="2"/>
      <c r="X76" s="2"/>
      <c r="Y76" s="2"/>
    </row>
    <row r="77" spans="1:40" s="26" customFormat="1" ht="24.95" customHeight="1">
      <c r="A77" s="49"/>
      <c r="B77" s="259" t="s">
        <v>51</v>
      </c>
      <c r="C77" s="579">
        <f>$D$15</f>
        <v>0</v>
      </c>
      <c r="D77" s="580"/>
      <c r="E77" s="467"/>
      <c r="F77" s="468"/>
      <c r="G77" s="467"/>
      <c r="H77" s="467"/>
      <c r="I77" s="467"/>
      <c r="J77" s="467"/>
      <c r="K77" s="467"/>
      <c r="L77" s="467"/>
      <c r="M77" s="467"/>
      <c r="N77" s="176">
        <f>$J$15</f>
        <v>0</v>
      </c>
      <c r="O77" s="177">
        <f>$I$68</f>
        <v>0</v>
      </c>
      <c r="P77" s="560" t="str">
        <f>IF($D$15="","",$E$77-SUM($G$77:$M$77,$O$77))</f>
        <v/>
      </c>
      <c r="Q77" s="561"/>
      <c r="R77" s="23"/>
      <c r="S77" s="2"/>
      <c r="T77" s="2"/>
      <c r="U77" s="2"/>
      <c r="V77" s="2"/>
      <c r="W77" s="2"/>
      <c r="X77" s="2"/>
      <c r="Y77" s="2"/>
    </row>
    <row r="78" spans="1:40" s="26" customFormat="1" ht="24.95" customHeight="1">
      <c r="A78" s="10"/>
      <c r="B78" s="267" t="str">
        <f>IF(Position2="","","5.2")</f>
        <v/>
      </c>
      <c r="C78" s="570" t="str">
        <f>IF(Position2="","",Position2)</f>
        <v/>
      </c>
      <c r="D78" s="571"/>
      <c r="E78" s="469"/>
      <c r="F78" s="470"/>
      <c r="G78" s="469"/>
      <c r="H78" s="469"/>
      <c r="I78" s="469"/>
      <c r="J78" s="469"/>
      <c r="K78" s="469"/>
      <c r="L78" s="469"/>
      <c r="M78" s="469"/>
      <c r="N78" s="268" t="str">
        <f>IF(Position2="", "", $J$16)</f>
        <v/>
      </c>
      <c r="O78" s="269" t="str">
        <f>$I$69</f>
        <v/>
      </c>
      <c r="P78" s="562" t="str">
        <f>IF(Position2="", "", $E$78-SUM($G$78:$M$78)-$O$78)</f>
        <v/>
      </c>
      <c r="Q78" s="563"/>
      <c r="R78" s="23"/>
      <c r="S78" s="2"/>
      <c r="T78" s="2"/>
      <c r="U78" s="2"/>
      <c r="V78" s="2"/>
      <c r="W78" s="2"/>
      <c r="X78" s="2"/>
      <c r="Y78" s="2"/>
    </row>
    <row r="79" spans="1:40" s="26" customFormat="1" ht="15" customHeight="1">
      <c r="A79" s="10"/>
      <c r="B79" s="362" t="s">
        <v>328</v>
      </c>
      <c r="C79" s="362"/>
      <c r="D79" s="362"/>
      <c r="E79" s="363"/>
      <c r="F79" s="363"/>
      <c r="G79" s="70"/>
      <c r="H79" s="70"/>
      <c r="I79" s="70"/>
      <c r="J79" s="70"/>
      <c r="K79" s="70"/>
      <c r="L79" s="70"/>
      <c r="M79" s="70"/>
      <c r="N79" s="70"/>
      <c r="O79" s="70"/>
      <c r="P79" s="70"/>
      <c r="Q79" s="70"/>
      <c r="R79" s="23"/>
      <c r="S79" s="2"/>
      <c r="T79" s="2"/>
      <c r="U79" s="2"/>
      <c r="V79" s="2"/>
      <c r="W79" s="2"/>
      <c r="X79" s="2"/>
      <c r="Y79" s="2"/>
    </row>
    <row r="80" spans="1:40" s="26" customFormat="1" ht="75" customHeight="1">
      <c r="A80" s="270"/>
      <c r="B80" s="558" t="str">
        <f>error!C89</f>
        <v/>
      </c>
      <c r="C80" s="558"/>
      <c r="D80" s="558"/>
      <c r="E80" s="558"/>
      <c r="F80" s="558"/>
      <c r="G80" s="558"/>
      <c r="H80" s="558"/>
      <c r="I80" s="558"/>
      <c r="J80" s="558"/>
      <c r="K80" s="558"/>
      <c r="L80" s="558"/>
      <c r="M80" s="558"/>
      <c r="N80" s="558"/>
      <c r="O80" s="558"/>
      <c r="P80" s="558"/>
      <c r="Q80" s="558"/>
      <c r="R80" s="71"/>
      <c r="S80" s="2"/>
      <c r="T80" s="2"/>
      <c r="U80" s="2"/>
      <c r="V80" s="2"/>
      <c r="W80" s="2"/>
      <c r="X80" s="2"/>
      <c r="Y80" s="2"/>
    </row>
    <row r="81" spans="1:46" s="26" customFormat="1" ht="24.95" customHeight="1">
      <c r="A81" s="270"/>
      <c r="B81" s="232" t="str">
        <f>error!$C$95</f>
        <v/>
      </c>
      <c r="C81" s="261"/>
      <c r="D81" s="261"/>
      <c r="E81" s="261"/>
      <c r="F81" s="261"/>
      <c r="G81" s="261"/>
      <c r="H81" s="261"/>
      <c r="I81" s="261"/>
      <c r="J81" s="261"/>
      <c r="K81" s="261"/>
      <c r="L81" s="261"/>
      <c r="M81" s="261"/>
      <c r="N81" s="261"/>
      <c r="O81" s="261"/>
      <c r="P81" s="261"/>
      <c r="Q81" s="261"/>
      <c r="R81" s="71"/>
      <c r="S81" s="2"/>
      <c r="T81" s="2"/>
      <c r="U81" s="2"/>
      <c r="V81" s="2"/>
      <c r="W81" s="2"/>
      <c r="X81" s="2"/>
      <c r="Y81" s="2"/>
    </row>
    <row r="82" spans="1:46" s="26" customFormat="1" ht="24.95" customHeight="1">
      <c r="A82" s="270"/>
      <c r="B82" s="271"/>
      <c r="C82" s="272"/>
      <c r="D82" s="270"/>
      <c r="E82" s="10"/>
      <c r="F82" s="10"/>
      <c r="G82" s="10"/>
      <c r="H82" s="7"/>
      <c r="I82" s="10"/>
      <c r="J82" s="10"/>
      <c r="K82" s="10"/>
      <c r="L82" s="10"/>
      <c r="M82" s="10"/>
      <c r="N82" s="10"/>
      <c r="O82" s="10"/>
      <c r="P82" s="10"/>
      <c r="Q82" s="10"/>
      <c r="R82" s="10"/>
      <c r="S82" s="2"/>
      <c r="T82" s="2"/>
      <c r="U82" s="2"/>
      <c r="V82" s="2"/>
      <c r="W82" s="2"/>
      <c r="X82" s="2"/>
      <c r="Y82" s="2"/>
    </row>
    <row r="83" spans="1:46" s="26" customFormat="1" ht="24.95" customHeight="1">
      <c r="A83" s="63"/>
      <c r="B83" s="39" t="s">
        <v>236</v>
      </c>
      <c r="C83" s="50"/>
      <c r="D83" s="7"/>
      <c r="E83" s="7"/>
      <c r="F83" s="7"/>
      <c r="G83" s="7"/>
      <c r="H83" s="50"/>
      <c r="I83" s="7"/>
      <c r="J83" s="7"/>
      <c r="K83" s="7"/>
      <c r="L83" s="7"/>
      <c r="M83" s="7"/>
      <c r="N83" s="7"/>
      <c r="O83" s="7"/>
      <c r="P83" s="7"/>
      <c r="Q83" s="7"/>
      <c r="R83" s="7"/>
      <c r="S83" s="2"/>
      <c r="T83" s="2"/>
      <c r="U83" s="2"/>
      <c r="V83" s="2"/>
      <c r="W83" s="2"/>
      <c r="X83" s="2"/>
      <c r="Y83" s="2"/>
    </row>
    <row r="84" spans="1:46" s="32" customFormat="1" ht="75" customHeight="1">
      <c r="A84" s="63"/>
      <c r="B84" s="597"/>
      <c r="C84" s="598"/>
      <c r="D84" s="598"/>
      <c r="E84" s="598"/>
      <c r="F84" s="598"/>
      <c r="G84" s="598"/>
      <c r="H84" s="598"/>
      <c r="I84" s="598"/>
      <c r="J84" s="598"/>
      <c r="K84" s="598"/>
      <c r="L84" s="598"/>
      <c r="M84" s="598"/>
      <c r="N84" s="598"/>
      <c r="O84" s="598"/>
      <c r="P84" s="598"/>
      <c r="Q84" s="599"/>
      <c r="R84" s="7"/>
      <c r="S84" s="2"/>
      <c r="T84" s="2"/>
      <c r="U84" s="2"/>
      <c r="V84" s="2"/>
      <c r="W84" s="2"/>
      <c r="X84" s="2"/>
      <c r="Y84" s="2"/>
      <c r="Z84" s="2"/>
      <c r="AA84" s="2"/>
      <c r="AB84" s="58"/>
      <c r="AC84" s="58"/>
      <c r="AD84" s="58"/>
      <c r="AE84" s="58"/>
      <c r="AF84" s="13"/>
      <c r="AJ84" s="26"/>
      <c r="AK84"/>
      <c r="AL84"/>
      <c r="AM84"/>
      <c r="AN84"/>
      <c r="AO84"/>
    </row>
    <row r="85" spans="1:46" s="32" customFormat="1" ht="15" customHeight="1">
      <c r="A85" s="7"/>
      <c r="B85" s="600" t="str">
        <f>error!$C$99</f>
        <v/>
      </c>
      <c r="C85" s="600"/>
      <c r="D85" s="600"/>
      <c r="E85" s="600"/>
      <c r="F85" s="600"/>
      <c r="G85" s="600"/>
      <c r="H85" s="600"/>
      <c r="I85" s="600"/>
      <c r="J85" s="600"/>
      <c r="K85" s="600"/>
      <c r="L85" s="600"/>
      <c r="M85" s="600"/>
      <c r="N85" s="600"/>
      <c r="O85" s="600"/>
      <c r="P85" s="600"/>
      <c r="Q85" s="600"/>
      <c r="R85" s="51"/>
      <c r="S85" s="2"/>
      <c r="T85" s="2"/>
      <c r="U85" s="2"/>
      <c r="V85" s="2"/>
      <c r="W85" s="2"/>
      <c r="X85" s="2"/>
      <c r="Y85" s="2"/>
      <c r="Z85" s="2"/>
      <c r="AA85" s="2"/>
      <c r="AB85" s="58"/>
      <c r="AC85" s="58"/>
      <c r="AD85" s="58"/>
      <c r="AE85" s="58"/>
      <c r="AF85" s="13"/>
      <c r="AJ85" s="26"/>
      <c r="AK85"/>
      <c r="AL85"/>
      <c r="AM85"/>
      <c r="AN85"/>
      <c r="AO85"/>
    </row>
    <row r="86" spans="1:46" s="32" customFormat="1" ht="15" customHeight="1">
      <c r="A86" s="7"/>
      <c r="B86" s="51"/>
      <c r="C86" s="51"/>
      <c r="D86" s="51"/>
      <c r="E86" s="51"/>
      <c r="F86" s="51"/>
      <c r="G86" s="51"/>
      <c r="H86" s="51"/>
      <c r="I86" s="51"/>
      <c r="J86" s="51"/>
      <c r="K86" s="51"/>
      <c r="L86" s="51"/>
      <c r="M86" s="51"/>
      <c r="N86" s="51"/>
      <c r="O86" s="51"/>
      <c r="P86" s="51"/>
      <c r="Q86" s="51"/>
      <c r="R86" s="51"/>
      <c r="S86" s="2"/>
      <c r="T86" s="2"/>
      <c r="U86" s="2"/>
      <c r="V86" s="2"/>
      <c r="W86" s="2"/>
      <c r="X86" s="2"/>
      <c r="Y86" s="2"/>
      <c r="Z86" s="2"/>
      <c r="AA86" s="2"/>
      <c r="AB86" s="58"/>
      <c r="AC86" s="58"/>
      <c r="AD86" s="58"/>
      <c r="AE86" s="58"/>
      <c r="AF86" s="13"/>
      <c r="AJ86"/>
      <c r="AK86"/>
      <c r="AL86"/>
      <c r="AM86"/>
      <c r="AN86"/>
      <c r="AO86"/>
    </row>
    <row r="87" spans="1:46" s="32" customFormat="1" ht="15" customHeight="1">
      <c r="A87" s="7"/>
      <c r="B87" s="39" t="s">
        <v>291</v>
      </c>
      <c r="C87" s="51"/>
      <c r="D87" s="51"/>
      <c r="E87" s="51"/>
      <c r="F87" s="51"/>
      <c r="G87" s="51"/>
      <c r="H87" s="51"/>
      <c r="I87" s="51"/>
      <c r="J87" s="51"/>
      <c r="K87" s="51"/>
      <c r="L87" s="51"/>
      <c r="M87" s="51"/>
      <c r="N87" s="51"/>
      <c r="O87" s="51"/>
      <c r="P87" s="51"/>
      <c r="Q87" s="51"/>
      <c r="R87" s="51"/>
      <c r="S87" s="2"/>
      <c r="T87" s="2"/>
      <c r="U87" s="2"/>
      <c r="V87" s="2"/>
      <c r="W87" s="2"/>
      <c r="X87" s="2"/>
      <c r="Y87" s="2"/>
      <c r="Z87" s="2"/>
      <c r="AA87" s="2"/>
      <c r="AB87" s="58"/>
      <c r="AC87" s="58"/>
      <c r="AD87" s="58"/>
      <c r="AE87" s="58"/>
      <c r="AF87" s="13"/>
      <c r="AJ87"/>
      <c r="AK87"/>
      <c r="AL87"/>
      <c r="AM87"/>
      <c r="AN87"/>
      <c r="AO87"/>
    </row>
    <row r="88" spans="1:46" s="32" customFormat="1" ht="54.6" customHeight="1">
      <c r="A88" s="7"/>
      <c r="B88" s="559" t="s">
        <v>266</v>
      </c>
      <c r="C88" s="559"/>
      <c r="D88" s="559"/>
      <c r="E88" s="559"/>
      <c r="F88" s="559"/>
      <c r="G88" s="559"/>
      <c r="H88" s="559"/>
      <c r="I88" s="559"/>
      <c r="J88" s="559"/>
      <c r="K88" s="559"/>
      <c r="L88" s="559"/>
      <c r="M88" s="559"/>
      <c r="N88" s="559"/>
      <c r="O88" s="559"/>
      <c r="P88" s="559"/>
      <c r="Q88" s="559"/>
      <c r="R88" s="51"/>
      <c r="S88" s="2"/>
      <c r="T88" s="2"/>
      <c r="U88" s="2"/>
      <c r="V88" s="2"/>
      <c r="W88" s="2"/>
      <c r="X88" s="2"/>
      <c r="Y88" s="2"/>
      <c r="Z88" s="31"/>
      <c r="AA88" s="31"/>
      <c r="AB88" s="8"/>
      <c r="AC88" s="8"/>
      <c r="AD88" s="8"/>
      <c r="AE88" s="8"/>
      <c r="AF88" s="8"/>
      <c r="AJ88"/>
      <c r="AK88"/>
      <c r="AL88"/>
      <c r="AM88"/>
      <c r="AN88"/>
      <c r="AO88"/>
      <c r="AP88" s="21"/>
      <c r="AQ88" s="21"/>
      <c r="AR88" s="21"/>
      <c r="AS88" s="13"/>
    </row>
    <row r="89" spans="1:46" s="44" customFormat="1" ht="75" customHeight="1">
      <c r="A89" s="50"/>
      <c r="B89" s="618"/>
      <c r="C89" s="619"/>
      <c r="D89" s="619"/>
      <c r="E89" s="619"/>
      <c r="F89" s="619"/>
      <c r="G89" s="619"/>
      <c r="H89" s="619"/>
      <c r="I89" s="619"/>
      <c r="J89" s="619"/>
      <c r="K89" s="619"/>
      <c r="L89" s="619"/>
      <c r="M89" s="619"/>
      <c r="N89" s="619"/>
      <c r="O89" s="619"/>
      <c r="P89" s="619"/>
      <c r="Q89" s="620"/>
      <c r="R89" s="51"/>
      <c r="S89" s="2"/>
      <c r="T89" s="2"/>
      <c r="U89" s="2"/>
      <c r="V89" s="2"/>
      <c r="W89" s="2"/>
      <c r="X89" s="2"/>
      <c r="Y89" s="2"/>
      <c r="Z89" s="31"/>
      <c r="AA89" s="31"/>
      <c r="AB89" s="8"/>
      <c r="AC89" s="8"/>
      <c r="AD89" s="8"/>
      <c r="AE89" s="8"/>
      <c r="AF89" s="8"/>
      <c r="AJ89"/>
      <c r="AK89" s="2"/>
      <c r="AL89" s="2"/>
      <c r="AM89" s="2"/>
      <c r="AN89" s="42"/>
      <c r="AO89" s="42"/>
      <c r="AP89" s="42"/>
      <c r="AQ89" s="21"/>
      <c r="AR89" s="21"/>
      <c r="AS89" s="21"/>
      <c r="AT89" s="43"/>
    </row>
    <row r="90" spans="1:46" s="47" customFormat="1" ht="15" customHeight="1">
      <c r="A90" s="10"/>
      <c r="B90" s="160" t="s">
        <v>252</v>
      </c>
      <c r="C90" s="65"/>
      <c r="D90" s="65"/>
      <c r="E90" s="66"/>
      <c r="F90" s="66"/>
      <c r="G90" s="64"/>
      <c r="H90" s="67"/>
      <c r="I90" s="67"/>
      <c r="J90" s="67"/>
      <c r="K90" s="67"/>
      <c r="L90" s="67"/>
      <c r="M90" s="67"/>
      <c r="N90" s="68"/>
      <c r="O90" s="65"/>
      <c r="P90" s="65"/>
      <c r="Q90" s="7"/>
      <c r="R90" s="7"/>
      <c r="S90" s="2"/>
      <c r="T90" s="2"/>
      <c r="U90" s="2"/>
      <c r="V90" s="2"/>
      <c r="W90" s="2"/>
      <c r="X90" s="2"/>
      <c r="Y90" s="2"/>
      <c r="Z90" s="46"/>
      <c r="AA90" s="46"/>
      <c r="AB90" s="46"/>
      <c r="AC90" s="46"/>
      <c r="AD90" s="46"/>
      <c r="AE90" s="46"/>
      <c r="AF90" s="46"/>
      <c r="AJ90"/>
      <c r="AK90" s="2"/>
      <c r="AL90" s="2"/>
      <c r="AM90" s="2"/>
    </row>
    <row r="91" spans="1:46" ht="15" hidden="1" customHeight="1">
      <c r="AJ91" s="2"/>
    </row>
    <row r="92" spans="1:46" ht="15" hidden="1" customHeight="1">
      <c r="AJ92" s="2"/>
    </row>
  </sheetData>
  <sheetProtection algorithmName="SHA-512" hashValue="Uaf8iebjA4MCJ+iAYOQ0ePKPJ+8hfjKfqOBmgMyQlPXt0j2fjUFmyDUMNmZey1ohiUlQ/ClYa2UcAwY7/pS+Ag==" saltValue="6A0yr4q9brL7Rhgzi1MRAQ==" spinCount="100000" sheet="1" objects="1" scenarios="1" selectLockedCells="1"/>
  <dataConsolidate/>
  <mergeCells count="120">
    <mergeCell ref="C49:C50"/>
    <mergeCell ref="B89:Q89"/>
    <mergeCell ref="A3:R3"/>
    <mergeCell ref="B36:J36"/>
    <mergeCell ref="K36:Q36"/>
    <mergeCell ref="F26:J26"/>
    <mergeCell ref="L26:P26"/>
    <mergeCell ref="F34:J34"/>
    <mergeCell ref="L34:P34"/>
    <mergeCell ref="F35:J35"/>
    <mergeCell ref="L35:P35"/>
    <mergeCell ref="B35:C35"/>
    <mergeCell ref="F32:J32"/>
    <mergeCell ref="L32:P32"/>
    <mergeCell ref="B23:C27"/>
    <mergeCell ref="D23:D27"/>
    <mergeCell ref="E6:Q6"/>
    <mergeCell ref="J8:Q8"/>
    <mergeCell ref="G9:Q9"/>
    <mergeCell ref="B41:P41"/>
    <mergeCell ref="C42:H42"/>
    <mergeCell ref="C44:L44"/>
    <mergeCell ref="F33:J33"/>
    <mergeCell ref="F59:G59"/>
    <mergeCell ref="L33:P33"/>
    <mergeCell ref="F54:G54"/>
    <mergeCell ref="D57:E57"/>
    <mergeCell ref="F57:G57"/>
    <mergeCell ref="I49:I50"/>
    <mergeCell ref="J49:L49"/>
    <mergeCell ref="P49:Q49"/>
    <mergeCell ref="D50:E50"/>
    <mergeCell ref="F50:G50"/>
    <mergeCell ref="D49:H49"/>
    <mergeCell ref="M49:O49"/>
    <mergeCell ref="H45:L45"/>
    <mergeCell ref="D45:G45"/>
    <mergeCell ref="B88:Q88"/>
    <mergeCell ref="P77:Q77"/>
    <mergeCell ref="P78:Q78"/>
    <mergeCell ref="P74:Q76"/>
    <mergeCell ref="C78:D78"/>
    <mergeCell ref="F75:F76"/>
    <mergeCell ref="G75:M75"/>
    <mergeCell ref="N75:N76"/>
    <mergeCell ref="O75:O76"/>
    <mergeCell ref="C77:D77"/>
    <mergeCell ref="B74:D76"/>
    <mergeCell ref="E74:E76"/>
    <mergeCell ref="F74:M74"/>
    <mergeCell ref="N74:O74"/>
    <mergeCell ref="B80:J80"/>
    <mergeCell ref="K80:Q80"/>
    <mergeCell ref="B84:Q84"/>
    <mergeCell ref="B85:Q85"/>
    <mergeCell ref="I70:L70"/>
    <mergeCell ref="I67:L67"/>
    <mergeCell ref="D68:H68"/>
    <mergeCell ref="I68:L68"/>
    <mergeCell ref="D69:H69"/>
    <mergeCell ref="D58:E58"/>
    <mergeCell ref="F58:G58"/>
    <mergeCell ref="D51:E51"/>
    <mergeCell ref="F51:G51"/>
    <mergeCell ref="D52:E52"/>
    <mergeCell ref="F52:G52"/>
    <mergeCell ref="I69:L69"/>
    <mergeCell ref="B67:H67"/>
    <mergeCell ref="D55:E55"/>
    <mergeCell ref="F55:G55"/>
    <mergeCell ref="D56:E56"/>
    <mergeCell ref="F56:G56"/>
    <mergeCell ref="D53:E53"/>
    <mergeCell ref="F53:G53"/>
    <mergeCell ref="D54:E54"/>
    <mergeCell ref="B70:H70"/>
    <mergeCell ref="B62:J62"/>
    <mergeCell ref="K62:Q62"/>
    <mergeCell ref="B19:J19"/>
    <mergeCell ref="K19:Q19"/>
    <mergeCell ref="L30:P30"/>
    <mergeCell ref="F31:J31"/>
    <mergeCell ref="L31:P31"/>
    <mergeCell ref="F28:J28"/>
    <mergeCell ref="L28:P28"/>
    <mergeCell ref="F29:J29"/>
    <mergeCell ref="L29:P29"/>
    <mergeCell ref="Q24:Q27"/>
    <mergeCell ref="E25:E27"/>
    <mergeCell ref="F25:J25"/>
    <mergeCell ref="K25:K27"/>
    <mergeCell ref="F27:J27"/>
    <mergeCell ref="L25:P25"/>
    <mergeCell ref="L27:P27"/>
    <mergeCell ref="F30:J30"/>
    <mergeCell ref="E23:J23"/>
    <mergeCell ref="E24:J24"/>
    <mergeCell ref="K24:P24"/>
    <mergeCell ref="J7:K7"/>
    <mergeCell ref="M7:O7"/>
    <mergeCell ref="G8:H8"/>
    <mergeCell ref="P13:Q14"/>
    <mergeCell ref="J16:K16"/>
    <mergeCell ref="L16:M16"/>
    <mergeCell ref="N16:O16"/>
    <mergeCell ref="D15:G15"/>
    <mergeCell ref="H15:I15"/>
    <mergeCell ref="J15:K15"/>
    <mergeCell ref="L15:M15"/>
    <mergeCell ref="N15:O15"/>
    <mergeCell ref="D13:G14"/>
    <mergeCell ref="H13:I14"/>
    <mergeCell ref="J13:K14"/>
    <mergeCell ref="L13:O13"/>
    <mergeCell ref="L14:M14"/>
    <mergeCell ref="N14:O14"/>
    <mergeCell ref="P15:Q15"/>
    <mergeCell ref="P16:Q16"/>
    <mergeCell ref="D16:G16"/>
    <mergeCell ref="H16:I16"/>
  </mergeCells>
  <phoneticPr fontId="3" type="noConversion"/>
  <conditionalFormatting sqref="B15:C15">
    <cfRule type="expression" dxfId="76" priority="956">
      <formula>AND(OR($D15="",$H15=""),Form_Start="")</formula>
    </cfRule>
  </conditionalFormatting>
  <conditionalFormatting sqref="B16:C16">
    <cfRule type="expression" dxfId="75" priority="699">
      <formula>OR(($D16="")&lt;&gt;($H16=""),AND($D16="",OR($L16&lt;&gt;"",$N16&lt;&gt;"")))</formula>
    </cfRule>
  </conditionalFormatting>
  <conditionalFormatting sqref="B28:Q34">
    <cfRule type="expression" dxfId="74" priority="19" stopIfTrue="1">
      <formula>$C28=""</formula>
    </cfRule>
  </conditionalFormatting>
  <conditionalFormatting sqref="B52:Q58">
    <cfRule type="expression" dxfId="73" priority="11" stopIfTrue="1">
      <formula>Workload_Fixed&lt;&gt;"No"</formula>
    </cfRule>
  </conditionalFormatting>
  <conditionalFormatting sqref="B78:Q78">
    <cfRule type="expression" dxfId="72" priority="10" stopIfTrue="1">
      <formula>Position2=""</formula>
    </cfRule>
  </conditionalFormatting>
  <conditionalFormatting sqref="B84:Q84">
    <cfRule type="expression" dxfId="71" priority="77">
      <formula>AND( $B$84="", OR($J$15="Yes", $J$16="Yes", $F$77="Yes", $F$78="Yes"))</formula>
    </cfRule>
  </conditionalFormatting>
  <conditionalFormatting sqref="C45">
    <cfRule type="expression" dxfId="70" priority="65">
      <formula>AND(Form_Start="", Workload_Fixed="")</formula>
    </cfRule>
  </conditionalFormatting>
  <conditionalFormatting sqref="C51">
    <cfRule type="expression" dxfId="69" priority="15">
      <formula>AND(OR(Workload_Fixed="Yes",Workload_Fixed="No"),$C51="")</formula>
    </cfRule>
  </conditionalFormatting>
  <conditionalFormatting sqref="C51:C58 D52:D58 J52:J58 M52:M58">
    <cfRule type="expression" dxfId="68" priority="73">
      <formula>AND(C51&lt;&gt;"",NOT(ISNUMBER(C51)))</formula>
    </cfRule>
  </conditionalFormatting>
  <conditionalFormatting sqref="C51:C58">
    <cfRule type="expression" dxfId="67" priority="40">
      <formula>AND(OR(Workload_Fixed="Yes",Workload_Fixed="No"),ISNUMBER($C51),OR($C51&lt;0.001,$C51&gt;1,ABS($C51-ROUND($C51,3))&gt;0.000000001))</formula>
    </cfRule>
  </conditionalFormatting>
  <conditionalFormatting sqref="C52">
    <cfRule type="expression" dxfId="66" priority="13">
      <formula>AND(Workload_Fixed="No",COUNTA($C53,$D53,$J53,$M53)&gt;0,NOT(AND($C52&lt;&gt;"",$D52&lt;&gt;"",IF(Position2="",$J52&lt;&gt;"",OR($J52&lt;&gt;"",$M52&lt;&gt;"")))))</formula>
    </cfRule>
    <cfRule type="expression" dxfId="65" priority="14">
      <formula>AND(Workload_Fixed="No",$C52="")</formula>
    </cfRule>
  </conditionalFormatting>
  <conditionalFormatting sqref="C52:C58">
    <cfRule type="expression" dxfId="64" priority="66">
      <formula>AND(Workload_Fixed="No",ISNUMBER($C52),ISNUMBER($C51),$C52=$C51)</formula>
    </cfRule>
  </conditionalFormatting>
  <conditionalFormatting sqref="C53:C57">
    <cfRule type="expression" dxfId="63" priority="16">
      <formula>AND(Workload_Fixed="No",$C53="",OR(COUNTA($D53,$J53,$M53)&gt;0,COUNTA($C54:$D$58,$J54:$J$58,$M54:$M$58)&gt;0))</formula>
    </cfRule>
  </conditionalFormatting>
  <conditionalFormatting sqref="C58">
    <cfRule type="expression" dxfId="62" priority="17">
      <formula>AND(Workload_Fixed="No",$C58="",COUNTA($D58,$J58,$M58)&gt;0)</formula>
    </cfRule>
  </conditionalFormatting>
  <conditionalFormatting sqref="D1">
    <cfRule type="cellIs" dxfId="61" priority="4" operator="equal">
      <formula>Form_Completed_Message</formula>
    </cfRule>
  </conditionalFormatting>
  <conditionalFormatting sqref="D7">
    <cfRule type="expression" dxfId="60" priority="957">
      <formula>AND(Form_Start="",E$7="")</formula>
    </cfRule>
  </conditionalFormatting>
  <conditionalFormatting sqref="D9">
    <cfRule type="expression" dxfId="59" priority="958">
      <formula>AND(Form_Start="",E$9="")</formula>
    </cfRule>
  </conditionalFormatting>
  <conditionalFormatting sqref="D52:E52">
    <cfRule type="expression" dxfId="58" priority="18">
      <formula>AND(Workload_Fixed="No",$D52="")</formula>
    </cfRule>
  </conditionalFormatting>
  <conditionalFormatting sqref="D52:E58">
    <cfRule type="expression" dxfId="57" priority="41">
      <formula>AND(Workload_Fixed="No",ISNUMBER($D52),    OR($D52&gt;True_End,       IF(ROW()=61,$D52&lt;=$D51,          OR($D51="",AND(ISNUMBER($D51),$D52&lt;=$D51)))))</formula>
    </cfRule>
    <cfRule type="expression" dxfId="56" priority="69">
      <formula>AND(Workload_Fixed="No",ISNUMBER($D52),    $D52&lt;&gt;INT($D52))</formula>
    </cfRule>
  </conditionalFormatting>
  <conditionalFormatting sqref="D53:E57">
    <cfRule type="expression" dxfId="55" priority="26">
      <formula>AND(Workload_Fixed="No",$D53="",OR(COUNTA($C53,$J53,$M53)&gt;0,COUNTA($C54:$D$58,$J54:$J$58,$M54:$M$58)&gt;0))</formula>
    </cfRule>
  </conditionalFormatting>
  <conditionalFormatting sqref="D58:E58">
    <cfRule type="expression" dxfId="54" priority="28">
      <formula>AND(Workload_Fixed="No",$D58="",COUNTA($C58,$J58,$M58)&gt;0)</formula>
    </cfRule>
  </conditionalFormatting>
  <conditionalFormatting sqref="D15:G15">
    <cfRule type="expression" dxfId="53" priority="959">
      <formula>AND(Form_Start="",$D$15="")</formula>
    </cfRule>
  </conditionalFormatting>
  <conditionalFormatting sqref="D16:G16">
    <cfRule type="expression" dxfId="52" priority="79">
      <formula>AND($D16="",OR($H16&lt;&gt;"",$J16&lt;&gt;"",$L16&lt;&gt;"",$N16&lt;&gt;""))</formula>
    </cfRule>
  </conditionalFormatting>
  <conditionalFormatting sqref="E7">
    <cfRule type="expression" dxfId="51" priority="960">
      <formula>AND(Form_Start="",$E$7="")</formula>
    </cfRule>
  </conditionalFormatting>
  <conditionalFormatting sqref="E8">
    <cfRule type="expression" dxfId="50" priority="961">
      <formula>AND(Form_Start="",$E$8="")</formula>
    </cfRule>
  </conditionalFormatting>
  <conditionalFormatting sqref="E9">
    <cfRule type="expression" dxfId="49" priority="962">
      <formula>AND(Form_Start="",$E$9="")</formula>
    </cfRule>
  </conditionalFormatting>
  <conditionalFormatting sqref="E77">
    <cfRule type="expression" dxfId="48" priority="684">
      <formula>AND(Form_Start="",$E$77="")</formula>
    </cfRule>
  </conditionalFormatting>
  <conditionalFormatting sqref="E78">
    <cfRule type="expression" dxfId="47" priority="701">
      <formula>AND($D$16&lt;&gt;"", $E$78="")</formula>
    </cfRule>
  </conditionalFormatting>
  <conditionalFormatting sqref="E28:J34">
    <cfRule type="expression" dxfId="46" priority="20" stopIfTrue="1">
      <formula>OR($AD$15&lt;$AC28,$AC$15&gt;$AD28)</formula>
    </cfRule>
    <cfRule type="expression" dxfId="45" priority="953">
      <formula>AND(     OR(         $F$27=H_Other,         AND($F$27=H_LP_man,$E$35&gt;430),         AND($F$27=H_PP_man,$E$35&gt;284),         AND($F$27=H_Fin,$E$35&gt;215)     ),     ($E28="")&lt;&gt;($F28="") )</formula>
    </cfRule>
  </conditionalFormatting>
  <conditionalFormatting sqref="E6:Q6">
    <cfRule type="expression" dxfId="44" priority="963">
      <formula>AND(Form_Start="",$E$6="")</formula>
    </cfRule>
  </conditionalFormatting>
  <conditionalFormatting sqref="F77">
    <cfRule type="expression" dxfId="43" priority="75">
      <formula>AND(Form_Start="",$F$77="")</formula>
    </cfRule>
  </conditionalFormatting>
  <conditionalFormatting sqref="F78">
    <cfRule type="expression" dxfId="42" priority="702">
      <formula>AND($D$16&lt;&gt;"", $F$78="")</formula>
    </cfRule>
  </conditionalFormatting>
  <conditionalFormatting sqref="F7:H7">
    <cfRule type="expression" dxfId="41" priority="964">
      <formula>AND(Form_Start="",$G$7="")</formula>
    </cfRule>
  </conditionalFormatting>
  <conditionalFormatting sqref="G7">
    <cfRule type="expression" dxfId="40" priority="965">
      <formula>AND(Form_Start="",$G$7="")</formula>
    </cfRule>
  </conditionalFormatting>
  <conditionalFormatting sqref="G8:H8">
    <cfRule type="expression" dxfId="39" priority="966">
      <formula>AND(Form_Start="",$G$8="")</formula>
    </cfRule>
  </conditionalFormatting>
  <conditionalFormatting sqref="G76:M78">
    <cfRule type="expression" dxfId="38" priority="27">
      <formula>G$76=""</formula>
    </cfRule>
  </conditionalFormatting>
  <conditionalFormatting sqref="G9:Q9">
    <cfRule type="expression" dxfId="37" priority="967">
      <formula>AND(Form_Start="",$G$9="")</formula>
    </cfRule>
  </conditionalFormatting>
  <conditionalFormatting sqref="H15:I15">
    <cfRule type="expression" dxfId="36" priority="968">
      <formula>AND(Form_Start="",$H$15="")</formula>
    </cfRule>
  </conditionalFormatting>
  <conditionalFormatting sqref="H16:I16">
    <cfRule type="expression" dxfId="35" priority="82">
      <formula>AND($D16&lt;&gt;"", $H16="")</formula>
    </cfRule>
  </conditionalFormatting>
  <conditionalFormatting sqref="H16:P16 R16">
    <cfRule type="expression" dxfId="34" priority="5" stopIfTrue="1">
      <formula>Position2=""</formula>
    </cfRule>
  </conditionalFormatting>
  <conditionalFormatting sqref="I7">
    <cfRule type="expression" dxfId="33" priority="969">
      <formula>AND(Form_Start="",$J$7="")</formula>
    </cfRule>
  </conditionalFormatting>
  <conditionalFormatting sqref="J52">
    <cfRule type="expression" dxfId="32" priority="29">
      <formula>AND(Workload_Fixed="No",OR(AND(Position2="",$J$52=""),AND(Position2&lt;&gt;"",$J$52="",$M$52="")))</formula>
    </cfRule>
  </conditionalFormatting>
  <conditionalFormatting sqref="J52:J58">
    <cfRule type="expression" dxfId="31" priority="70">
      <formula>AND(Workload_Fixed="No",ISNUMBER($J52),    OR($J52&lt;=0,ABS($J52-ROUND($J52,2))&gt;0.000000001))</formula>
    </cfRule>
    <cfRule type="expression" dxfId="30" priority="61">
      <formula>AND(ISNUMBER(J52),OR($J$51&lt;0,AND($J$51=0,OR(Position2="",$M$51=0))))</formula>
    </cfRule>
  </conditionalFormatting>
  <conditionalFormatting sqref="J53:J57">
    <cfRule type="expression" dxfId="29" priority="30">
      <formula>AND(    Workload_Fixed="No",    OR(COUNTA($C53,$D53,$J53,$M53)&gt;0,COUNTA($C54:$D$58,$J54:$J$58,$M54:$M$58)&gt;0),    OR(AND(Position2="",$J53=""),AND(Position2&lt;&gt;"",$J53="",$M53="")) )</formula>
    </cfRule>
  </conditionalFormatting>
  <conditionalFormatting sqref="J58">
    <cfRule type="expression" dxfId="28" priority="33">
      <formula>AND(Workload_Fixed="No",COUNTA($C58,$D58,$J58,$M58)&gt;0,OR(AND(Position2="",$J58=""),AND(Position2&lt;&gt;"",$J58="",$M58="")))</formula>
    </cfRule>
  </conditionalFormatting>
  <conditionalFormatting sqref="J7:K7">
    <cfRule type="expression" dxfId="27" priority="970">
      <formula>AND(Form_Start="",$J$7="")</formula>
    </cfRule>
  </conditionalFormatting>
  <conditionalFormatting sqref="J15:K15">
    <cfRule type="expression" dxfId="26" priority="971">
      <formula>AND(Form_Start="",$J$15="")</formula>
    </cfRule>
  </conditionalFormatting>
  <conditionalFormatting sqref="J16:K16">
    <cfRule type="expression" dxfId="25" priority="85">
      <formula>AND($D16&lt;&gt;"", $J16="")</formula>
    </cfRule>
  </conditionalFormatting>
  <conditionalFormatting sqref="J8:Q8">
    <cfRule type="expression" dxfId="24" priority="972">
      <formula>AND(Form_Start="",$J$8="")</formula>
    </cfRule>
  </conditionalFormatting>
  <conditionalFormatting sqref="K23 K24:P24 K25:K35">
    <cfRule type="expression" dxfId="23" priority="8" stopIfTrue="1">
      <formula>Position2=""</formula>
    </cfRule>
  </conditionalFormatting>
  <conditionalFormatting sqref="K28:K33">
    <cfRule type="expression" dxfId="22" priority="23" stopIfTrue="1">
      <formula>OR($AD$16&lt;$AC28,$AC$16&gt;$AD28)</formula>
    </cfRule>
  </conditionalFormatting>
  <conditionalFormatting sqref="K28:K35 D28:E35 Q28:Q35">
    <cfRule type="expression" dxfId="21" priority="711">
      <formula>$D28&lt;SUM($E28, $K28)</formula>
    </cfRule>
  </conditionalFormatting>
  <conditionalFormatting sqref="K34">
    <cfRule type="expression" dxfId="20" priority="24" stopIfTrue="1">
      <formula>OR($AD$16&lt;$AC34, $AC$16&gt;$AD34)</formula>
    </cfRule>
  </conditionalFormatting>
  <conditionalFormatting sqref="K28:P34">
    <cfRule type="expression" dxfId="19" priority="793">
      <formula>AND(     Position2&lt;&gt;"",     OR(         $L$27=H_Other,         AND($L$27=H_LP_man,$K$35&gt;430),         AND($L$27=H_PP_man,$K$35&gt;284),         AND($L$27=H_Fin,$K$35&gt;215)     ),     ($K28="")&lt;&gt;($L28="") )</formula>
    </cfRule>
  </conditionalFormatting>
  <conditionalFormatting sqref="L51:L58">
    <cfRule type="cellIs" dxfId="18" priority="3" operator="lessThan">
      <formula>$J51</formula>
    </cfRule>
  </conditionalFormatting>
  <conditionalFormatting sqref="L15:M16">
    <cfRule type="expression" dxfId="17" priority="954">
      <formula>$L15&gt;$AD$7</formula>
    </cfRule>
  </conditionalFormatting>
  <conditionalFormatting sqref="L15:O16">
    <cfRule type="expression" dxfId="16" priority="679">
      <formula>AND($N15&lt;&gt;"",$L15&gt;$N15)</formula>
    </cfRule>
  </conditionalFormatting>
  <conditionalFormatting sqref="L28:P33">
    <cfRule type="expression" dxfId="15" priority="22" stopIfTrue="1">
      <formula>OR($AD$16&lt;$AC28, $AC$16&gt;$AD28)</formula>
    </cfRule>
  </conditionalFormatting>
  <conditionalFormatting sqref="L34:P34">
    <cfRule type="expression" dxfId="14" priority="25" stopIfTrue="1">
      <formula>OR($AD$16&lt;$AC34, $AC$16&gt;$AD34)</formula>
    </cfRule>
  </conditionalFormatting>
  <conditionalFormatting sqref="L23:Q23 Q24:Q35 L25:L27 L28:P35">
    <cfRule type="expression" dxfId="13" priority="6" stopIfTrue="1">
      <formula>Position2=""</formula>
    </cfRule>
  </conditionalFormatting>
  <conditionalFormatting sqref="M7">
    <cfRule type="expression" dxfId="12" priority="952">
      <formula>ISTEXT($M$7)</formula>
    </cfRule>
  </conditionalFormatting>
  <conditionalFormatting sqref="M51 J51">
    <cfRule type="cellIs" dxfId="11" priority="12" operator="lessThanOrEqual">
      <formula>0</formula>
    </cfRule>
  </conditionalFormatting>
  <conditionalFormatting sqref="M52">
    <cfRule type="expression" dxfId="10" priority="37">
      <formula>AND(Workload_Fixed="No",Position2&lt;&gt;"",$J$52="", $M52="")</formula>
    </cfRule>
  </conditionalFormatting>
  <conditionalFormatting sqref="M52:M58">
    <cfRule type="expression" dxfId="9" priority="72">
      <formula>AND(Workload_Fixed="No",Position2&lt;&gt;"",ISNUMBER($M52),    OR($M52&lt;=0,ABS($M52-ROUND($M52,2))&gt;0.000000001))</formula>
    </cfRule>
    <cfRule type="expression" dxfId="8" priority="62">
      <formula>AND(ISNUMBER(M52),OR($M$51&lt;0,AND(Position2&lt;&gt;"",$J$51=0,$M$51=0)))</formula>
    </cfRule>
  </conditionalFormatting>
  <conditionalFormatting sqref="M53:M57">
    <cfRule type="expression" dxfId="7" priority="35">
      <formula>AND(Workload_Fixed="No",Position2&lt;&gt;"",$J53="",$M53="",OR(COUNTA($C53,$D53)&gt;0,COUNTA($C54:$D$58,$J54:$J$58,$M54:$M$58)&gt;0))</formula>
    </cfRule>
  </conditionalFormatting>
  <conditionalFormatting sqref="M58">
    <cfRule type="expression" dxfId="6" priority="39">
      <formula>AND(Workload_Fixed="No",Position2&lt;&gt;"",$J58="",$M58="",COUNTA($C58,$D58)&gt;0)</formula>
    </cfRule>
  </conditionalFormatting>
  <conditionalFormatting sqref="M49:O49 M50:M59">
    <cfRule type="expression" dxfId="5" priority="9" stopIfTrue="1">
      <formula>Position2=""</formula>
    </cfRule>
  </conditionalFormatting>
  <conditionalFormatting sqref="N15:O16">
    <cfRule type="expression" dxfId="4" priority="681">
      <formula>AND(N15&lt;&gt;"",N15&lt;$AC$7)</formula>
    </cfRule>
  </conditionalFormatting>
  <conditionalFormatting sqref="N50:Q61 P49:Q49">
    <cfRule type="expression" dxfId="3" priority="7" stopIfTrue="1">
      <formula>Position2=""</formula>
    </cfRule>
  </conditionalFormatting>
  <conditionalFormatting sqref="O51:O58">
    <cfRule type="cellIs" dxfId="2" priority="2" operator="lessThan">
      <formula>$M51</formula>
    </cfRule>
  </conditionalFormatting>
  <conditionalFormatting sqref="P77:P78">
    <cfRule type="cellIs" dxfId="1" priority="691" operator="lessThan">
      <formula>0</formula>
    </cfRule>
  </conditionalFormatting>
  <conditionalFormatting sqref="Q51:Q59">
    <cfRule type="cellIs" dxfId="0" priority="1" operator="lessThan">
      <formula>$P51</formula>
    </cfRule>
  </conditionalFormatting>
  <dataValidations xWindow="420" yWindow="531" count="32">
    <dataValidation type="custom" showErrorMessage="1" error="- Enter a value between 0,001 and 1. _x000a_- There must be not more than three decimal places." promptTitle="Employee workload in institution" prompt="Value between 0,001 and 1" sqref="C51" xr:uid="{0D65B9BE-A2D4-4EE6-8345-8D8E75D96F4C}">
      <formula1>OR(C51="",AND(ISNUMBER(C51),C51&gt;=0.001,C51&lt;=1,C51=ROUND(C51,3)))</formula1>
    </dataValidation>
    <dataValidation type="list" showInputMessage="1" showErrorMessage="1" error="Yes or No" promptTitle="Yes/No" prompt="Select from the list" sqref="J16:K16" xr:uid="{492C17F8-2ACC-4656-9565-1FD2EDAB4088}">
      <formula1>YNif</formula1>
    </dataValidation>
    <dataValidation type="custom" allowBlank="1" showInputMessage="1" showErrorMessage="1" error="Number must be &gt; 0, with up to two decimal places." sqref="K28:K34 E28:E34" xr:uid="{987E5D3D-1EA0-4E33-88DC-6349E1CB502F}">
      <formula1>OR(E28="",AND(ISNUMBER(E28),E28&gt;0,E28=ROUND(E28,2)))</formula1>
    </dataValidation>
    <dataValidation type="date" operator="greaterThan" allowBlank="1" showInputMessage="1" showErrorMessage="1" error="1) Date format must match your PC’s regional settings:_x000a_  LT → 2025-08-26 ; 2025.08.26_x000a_  LV → 26.08.2025; 26/08/2025_x000a_  or other" promptTitle="Reporting period start date" prompt="Date format must match PC regional settings._x000a_Example:_x000a_LT → 2025-08-26 ; 2025.08.26_x000a_LV → 26.08.2025; 26/08/2025 or other" sqref="J7:K7" xr:uid="{D125D248-2A42-4E74-B9C3-053F45EBE92D}">
      <formula1>1</formula1>
    </dataValidation>
    <dataValidation allowBlank="1" showInputMessage="1" showErrorMessage="1" promptTitle="Title of employee Position 2" prompt="Enter only if the same employee works in more than one position in the project" sqref="D16" xr:uid="{990AC6BC-A809-40D4-B887-92A9ECABDFF8}"/>
    <dataValidation type="textLength" errorStyle="warning" operator="lessThanOrEqual" allowBlank="1" showInputMessage="1" showErrorMessage="1" errorTitle="Text exceeds 200 characters" error="The text may not be fully visible. Shorten it to 200 characters if possible." promptTitle="Description of work" prompt="Max. 200 characters (incl. spaces)" sqref="F28:J34 L28:P34" xr:uid="{EC9CFB7D-03CE-4929-ABE4-8144863EDA13}">
      <formula1>200</formula1>
    </dataValidation>
    <dataValidation type="list" showErrorMessage="1" error="Yes or No" promptTitle="Yes/No" prompt="Select from the list" sqref="C45" xr:uid="{D49B036D-022C-4C28-A9C1-3DB94098F4EA}">
      <formula1>YN</formula1>
    </dataValidation>
    <dataValidation type="list" showInputMessage="1" showErrorMessage="1" error="1) Enter Yes or No._x000a_2) First, enter employee's Position 2 title in Line 2.2." promptTitle="Yes/No" prompt="Select from the list" sqref="F78:F79" xr:uid="{51A098EC-2D9B-44F2-92F5-D51FE1F966A7}">
      <formula1>YNif</formula1>
    </dataValidation>
    <dataValidation type="custom" allowBlank="1" showInputMessage="1" showErrorMessage="1" error="Enter a number" promptTitle="Planned hours for position" prompt="From project Application Form" sqref="E77" xr:uid="{8FB6BE47-4DE6-4975-853B-E7D78EF40DDE}">
      <formula1>AND(ISNUMBER(E77),E77&gt;=0)</formula1>
    </dataValidation>
    <dataValidation type="list" showInputMessage="1" showErrorMessage="1" error="Select from the list." prompt="Select from the list" sqref="H16:I16" xr:uid="{ABBCCD88-97FE-4546-A386-6A9242A34886}">
      <formula1>DutiesIF</formula1>
    </dataValidation>
    <dataValidation type="list" allowBlank="1" showInputMessage="1" showErrorMessage="1" error="Must be between 1 and 6 months" promptTitle="Reporting period duration" prompt="Select from the drop-down list" sqref="G7" xr:uid="{12DF7A0B-27B2-4A70-9927-A2DE726AF5AC}">
      <formula1>duration</formula1>
    </dataValidation>
    <dataValidation type="list" showInputMessage="1" showErrorMessage="1" error="Select from the drop-down list" promptTitle="Reporting period number" prompt="Select from the drop-down list" sqref="E7" xr:uid="{CFA0DEEE-B0AB-4842-B2E8-2A18970E0787}">
      <formula1>Period</formula1>
    </dataValidation>
    <dataValidation type="list" allowBlank="1" showInputMessage="1" showErrorMessage="1" error="Select from the list" prompt="Select from the list" sqref="E9" xr:uid="{0D821824-4C6D-46D9-9AD1-4718C051BD87}">
      <formula1>PP</formula1>
    </dataValidation>
    <dataValidation type="list" allowBlank="1" showInputMessage="1" showErrorMessage="1" error="Yes or No" promptTitle="Yes/No" prompt="Select from the list" sqref="F77 J15:K15" xr:uid="{AC0C179D-0ABB-43D1-99A1-0DC4DAD0ECB9}">
      <formula1>YN</formula1>
    </dataValidation>
    <dataValidation type="list" allowBlank="1" showInputMessage="1" showErrorMessage="1" error="Select from the list." prompt="Select from the list" sqref="H15:I15" xr:uid="{8B98897B-8CE4-4A90-8850-2D0F171720C9}">
      <formula1>Duties</formula1>
    </dataValidation>
    <dataValidation type="custom" allowBlank="1" showInputMessage="1" showErrorMessage="1" error="Number must be &gt; 0, with up to two decimal places._x000a_" sqref="D28:D34" xr:uid="{0D01ECE9-7F9F-4AB8-AD1D-8CD5FDC0213D}">
      <formula1>OR(D28="",AND(ISNUMBER(D28),D28&gt;0,D28=ROUND(D28,2)))</formula1>
    </dataValidation>
    <dataValidation type="custom" showInputMessage="1" showErrorMessage="1" error="Coefficient value must be from 0,001 to 1 and must not have more than three decimal places." sqref="C52" xr:uid="{9C23AEDC-4636-4EE2-99E9-E8D96413989F}">
      <formula1>OR(C52="",AND(Workload_Fixed="No",ISNUMBER(C52),C52&gt;=0.001,C52&lt;=1,C52=ROUND(C52,3)))</formula1>
    </dataValidation>
    <dataValidation type="custom" showInputMessage="1" showErrorMessage="1" error="1) Complete the preceding line first._x000a_2) Enter a later date within the employee’s working period._x000a_3) Date format must match your PC settings." sqref="D58:E58" xr:uid="{17462B8C-23E2-49E0-9FD2-F23E74CEF886}">
      <formula1>OR(D58="",AND(    Workload_Fixed="No",    $C57&lt;&gt;"",$D57&lt;&gt;"",    IF(Position2="",$J57&lt;&gt;"",OR($J57&lt;&gt;"",$M57&lt;&gt;"")),    ISNUMBER(D58),D58=INT(D58),    D58&gt;D57,D58&lt;=True_End ))</formula1>
    </dataValidation>
    <dataValidation type="custom" showInputMessage="1" showErrorMessage="1" error="1) Complete the preceding line first._x000a_2) Enter a later date within the employee’s working period._x000a_3) Date format must match your PC settings." sqref="D53:E57" xr:uid="{194AC2DA-9B6C-4A87-B313-9DE90C5EA505}">
      <formula1>OR(D53="",AND(    Workload_Fixed="No",    $C52&lt;&gt;"",$D52&lt;&gt;"",    IF(Position2="",$J52&lt;&gt;"",OR($J52&lt;&gt;"",$M52&lt;&gt;"")),    ISNUMBER(D53),D53=INT(D53),    D53&gt;D52,D53&lt;=True_End,    OR(COUNT(D54:$D$58)=0,D53&lt;MIN(D54:$D$58)) ))</formula1>
    </dataValidation>
    <dataValidation type="custom" showInputMessage="1" showErrorMessage="1" error="1) Complete the preceding line first._x000a_2) Enter a number from 0,001 to 1, with up to three decimal places." sqref="C53:C58" xr:uid="{6EEA17B8-782A-4CC6-A8DC-7E9FA02BA23B}">
      <formula1>OR(C53="",AND(    Workload_Fixed="No",    $C52&lt;&gt;"",$D52&lt;&gt;"",    IF(Position2="",$J52&lt;&gt;"",OR($J52&lt;&gt;"",$M52&lt;&gt;"")),    ISNUMBER(C53),C53&gt;=0.001,C53&lt;=1,C53=ROUND(C53,3) ))</formula1>
    </dataValidation>
    <dataValidation type="custom" showInputMessage="1" showErrorMessage="1" error="1) Enter a number._x000a_2) Select the correct reporting period." sqref="G77:M77" xr:uid="{A063CB5B-0204-493A-81C6-0D14154BBD4A}">
      <formula1>AND(G$76&lt;&gt;"",ISNUMBER(G77),G77&gt;=0)</formula1>
    </dataValidation>
    <dataValidation type="custom" showInputMessage="1" showErrorMessage="1" error="1) Enter a number._x000a_2) First, enter employee Position 2 in Line 2.2." promptTitle="Planned hours for position" prompt="From project Application Form" sqref="E78:E79" xr:uid="{E042EB94-A1B8-4EB3-ADB8-10A193B71169}">
      <formula1>AND($D$16&lt;&gt;"",ISNUMBER(E78),E78&gt;=0)</formula1>
    </dataValidation>
    <dataValidation type="date" allowBlank="1" showInputMessage="1" showErrorMessage="1" error="1) Date must be within reporting period._x000a_2) Date format must match your PC’s regional settings:_x000a_LT → 2025-08-26 ; 2025.08.26_x000a_LV → 26.08.2025; 26/08/2025 or other." promptTitle="End date (Position 1)" prompt="Date format must match PC regional settings._x000a_Example:_x000a_LT → 2025-08-26 ; 2025.08.26_x000a_LV → 26.08.2025; 26/08/2025 or other" sqref="N15:O15" xr:uid="{2D84012A-A9FF-46DB-A772-4EE32FF32AEB}">
      <formula1>$AC$7</formula1>
      <formula2>$AD$7</formula2>
    </dataValidation>
    <dataValidation type="date" allowBlank="1" showInputMessage="1" showErrorMessage="1" error="1) Date must be within reporting period._x000a_2) Date format must match your PC’s regional settings:_x000a_LT → 2025-08-26 ; 2025.08.26_x000a_LV → 26.08.2025; 26/08/2025 or other." promptTitle="Start date (Position 1)" prompt="Date format must match PC regional settings._x000a_Example:_x000a_LT → 2025-08-26 ; 2025.08.26_x000a_LV → 26.08.2025; 26/08/2025 or other" sqref="L15:M15" xr:uid="{B26773C4-C5AB-48D1-8AC3-7EF19CB68586}">
      <formula1>$AC$7</formula1>
      <formula2>$AD$7</formula2>
    </dataValidation>
    <dataValidation type="custom" showInputMessage="1" showErrorMessage="1" error="1) First, enter the title of Position 2 in Line 2.2._x000a_2) Date must be within reporting period._x000a_3) Date format must match your PC’s regional settings:_x000a_LT → 2025-08-26 ; 2025.08.26_x000a_LV → 26.08.2025; 26/08/2025 or other." promptTitle="Start date (Position 2)" prompt="Date format must match PC regional settings._x000a_Example:_x000a_LT → 2025-08-26 ; 2025.08.26_x000a_LV → 26.08.2025; 26/08/2025 or other" sqref="L16:M16" xr:uid="{5D9D118A-CE3E-4CB1-A97D-A98F34E1ADF9}">
      <formula1>AND($D$16&lt;&gt;"", ISNUMBER($L$16), $L$16&gt;=$AC$7, $L$16&lt;=$AD$7)</formula1>
    </dataValidation>
    <dataValidation type="custom" showInputMessage="1" showErrorMessage="1" error="1) First, enter the Position 2 title in Line 2.2._x000a_2) Date must be within reporting period._x000a_3) Date format must match your PC’s regional settings:_x000a_LT → 2025-08-26 ; 2025.08.26_x000a_LV → 26.08.2025; 26/08/2025 or other." promptTitle="End date (Position 2)" prompt="Date format must match PC regional settings._x000a_Example:_x000a_LT → 2025-08-26 ; 2025.08.26_x000a_LV → 26.08.2025; 26/08/2025 or other" sqref="N16:O17 D17:M17" xr:uid="{1395978D-3BDA-4123-8799-FBD241824FFB}">
      <formula1>AND($D$16&lt;&gt;"", ISNUMBER($N$16), $N$16&gt;=$AC$7, $N$16&lt;=$AD$7)</formula1>
    </dataValidation>
    <dataValidation type="custom" operator="greaterThanOrEqual" showInputMessage="1" showErrorMessage="1" error="1) Number must be &gt; 0, with up to two decimal places._x000a_2) Total hours entered must not exceed the Position 1 total hours in Section 3." sqref="J52" xr:uid="{C26D1A16-DDA7-400F-8FE9-DEA01E6C2F30}">
      <formula1>OR(J52="",AND(Workload_Fixed="No",ISNUMBER(J52),J52&gt;0,J52=ROUND(J52,2),SUM($J$52:$J$58)&lt;=$E$35))</formula1>
    </dataValidation>
    <dataValidation type="custom" operator="greaterThanOrEqual" showInputMessage="1" showErrorMessage="1" error="1) Number must be &gt; 0, with up to two decimal places._x000a_2) Total hours entered must not exceed the Position 2 total hours in Section 3." sqref="M52" xr:uid="{0CC756A3-C2FA-4091-9989-200D8C8110A8}">
      <formula1>OR(M52="",AND(Workload_Fixed="No",Position2&lt;&gt;"",ISNUMBER(M52),M52&gt;0,M52=ROUND(M52,2),SUM($M$52:$M$58)&lt;=$K$35))</formula1>
    </dataValidation>
    <dataValidation type="custom" showInputMessage="1" showErrorMessage="1" error="1) Enter a date after the preceding start date and within the employee’s working period._x000a_2) Date format must match your PC settings." sqref="D52:E52" xr:uid="{E3768DB5-F159-414A-8552-980962119C52}">
      <formula1>OR(D52="",AND(Workload_Fixed="No",ISNUMBER(D52),D52=INT(D52),D52&gt;D51,D52&lt;=True_End,OR(COUNT(D53:$D$58)=0,D52&lt;MIN(D53:$D$58))))</formula1>
    </dataValidation>
    <dataValidation type="custom" operator="greaterThanOrEqual" showInputMessage="1" showErrorMessage="1" error="1) Complete the preceding line first._x000a_2) Enter a number &gt; 0, with up to two decimal places._x000a_3) Total hours must not exceed the Position 2 hours in Section 3." sqref="M53:M58" xr:uid="{55259ED3-65C9-4DE4-957C-67838E039E0A}">
      <formula1>OR(M53="",AND(    Workload_Fixed="No",Position2&lt;&gt;"",    $C52&lt;&gt;"",$D52&lt;&gt;"",    OR($J52&lt;&gt;"",$M52&lt;&gt;""),    ISNUMBER(M53),M53&gt;0,M53=ROUND(M53,2),    SUM($M$52:$M$58)&lt;=$K$35 ))</formula1>
    </dataValidation>
    <dataValidation type="custom" operator="greaterThanOrEqual" showInputMessage="1" showErrorMessage="1" error="1) Complete the preceding line first._x000a_2) Enter a number &gt; 0, with up to two decimal places._x000a_3) Total hours must not exceed the Position 1 hours in Section 3." sqref="J53:J58" xr:uid="{B20E2298-F77F-42EF-A71A-BE965D166877}">
      <formula1>OR(J53="",AND(    Workload_Fixed="No",    $C52&lt;&gt;"",$D52&lt;&gt;"",    IF(Position2="",$J52&lt;&gt;"",OR($J52&lt;&gt;"",$M52&lt;&gt;"")),    ISNUMBER(J53),J53&gt;0,J53=ROUND(J53,2),    SUM($J$52:$J$58)&lt;=$E$35 ))</formula1>
    </dataValidation>
    <dataValidation type="custom" showInputMessage="1" showErrorMessage="1" error="1) Enter a number._x000a_2) Select the correct reporting period._x000a_3) First, enter employee's Position 2 title in Line 2.2." sqref="G78:M79" xr:uid="{D48AC8C2-175F-4E72-B102-0CDAE7089A60}">
      <formula1>AND($D$16&lt;&gt;"",G$76&lt;&gt;"",ISNUMBER(G78),G78&gt;=0)</formula1>
    </dataValidation>
  </dataValidations>
  <printOptions horizontalCentered="1" verticalCentered="1"/>
  <pageMargins left="0.23622047244094491" right="0.23622047244094491" top="0.31496062992125984" bottom="0.31496062992125984" header="0.31496062992125984" footer="0.31496062992125984"/>
  <pageSetup paperSize="9" fitToWidth="0" fitToHeight="0" orientation="landscape" r:id="rId1"/>
  <ignoredErrors>
    <ignoredError sqref="P5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9D1A-E4E8-4F87-B053-A76F5C818929}">
  <sheetPr codeName="Sheet5"/>
  <dimension ref="A1:T12"/>
  <sheetViews>
    <sheetView workbookViewId="0">
      <selection activeCell="F2" sqref="F2"/>
    </sheetView>
  </sheetViews>
  <sheetFormatPr defaultColWidth="9.140625" defaultRowHeight="12.75"/>
  <cols>
    <col min="1" max="3" width="9.140625" style="91"/>
    <col min="4" max="5" width="12.42578125" style="91" customWidth="1"/>
    <col min="6" max="6" width="9.140625" style="91"/>
    <col min="7" max="7" width="12.42578125" style="91" customWidth="1"/>
    <col min="8" max="8" width="18.7109375" style="91" bestFit="1" customWidth="1"/>
    <col min="9" max="10" width="18.7109375" style="91" customWidth="1"/>
    <col min="11" max="11" width="10.42578125" customWidth="1"/>
    <col min="12" max="13" width="18.7109375" style="91" customWidth="1"/>
    <col min="14" max="14" width="20.42578125" style="91" customWidth="1"/>
    <col min="15" max="17" width="12.5703125" style="91" customWidth="1"/>
    <col min="18" max="18" width="15.85546875" style="91" customWidth="1"/>
    <col min="19" max="19" width="15.5703125" style="91" customWidth="1"/>
    <col min="20" max="20" width="30" style="91" customWidth="1"/>
    <col min="21" max="21" width="48.7109375" style="91" customWidth="1"/>
    <col min="22" max="26" width="9.140625" style="91"/>
    <col min="27" max="27" width="10.140625" style="91" bestFit="1" customWidth="1"/>
    <col min="28" max="16384" width="9.140625" style="91"/>
  </cols>
  <sheetData>
    <row r="1" spans="1:20" s="90" customFormat="1" ht="51">
      <c r="A1" s="92" t="s">
        <v>4</v>
      </c>
      <c r="B1" s="114" t="s">
        <v>2</v>
      </c>
      <c r="C1" s="116"/>
      <c r="D1" s="117" t="s">
        <v>15</v>
      </c>
      <c r="F1" s="455" t="s">
        <v>337</v>
      </c>
      <c r="G1" s="100" t="s">
        <v>19</v>
      </c>
      <c r="H1" s="102" t="s">
        <v>29</v>
      </c>
      <c r="I1" s="103" t="s">
        <v>108</v>
      </c>
      <c r="J1" s="104" t="s">
        <v>95</v>
      </c>
      <c r="K1"/>
      <c r="L1" s="102" t="s">
        <v>10</v>
      </c>
      <c r="M1" s="103" t="s">
        <v>109</v>
      </c>
      <c r="N1" s="104" t="s">
        <v>107</v>
      </c>
      <c r="O1" s="91"/>
      <c r="P1" s="186"/>
      <c r="Q1" s="187" t="s">
        <v>189</v>
      </c>
      <c r="R1" s="188" t="s">
        <v>112</v>
      </c>
      <c r="S1" s="189" t="s">
        <v>42</v>
      </c>
      <c r="T1" s="190" t="s">
        <v>91</v>
      </c>
    </row>
    <row r="2" spans="1:20" ht="63.75">
      <c r="A2" s="93">
        <v>1</v>
      </c>
      <c r="B2" s="115">
        <v>1</v>
      </c>
      <c r="C2" s="118" t="s">
        <v>13</v>
      </c>
      <c r="D2" s="119">
        <v>45292</v>
      </c>
      <c r="F2" s="96" t="s">
        <v>12</v>
      </c>
      <c r="G2" s="101" t="s">
        <v>20</v>
      </c>
      <c r="H2" s="105" t="s">
        <v>30</v>
      </c>
      <c r="I2" s="98" t="s">
        <v>56</v>
      </c>
      <c r="J2" s="106" t="str">
        <f>IF(Position2="", "", lists!$H2)</f>
        <v/>
      </c>
      <c r="L2" s="110" t="s">
        <v>8</v>
      </c>
      <c r="M2" s="99" t="s">
        <v>59</v>
      </c>
      <c r="N2" s="111" t="str">
        <f>IF(Position2="", "", lists!$L2)</f>
        <v/>
      </c>
      <c r="P2" s="191" t="s">
        <v>34</v>
      </c>
      <c r="Q2" s="183">
        <v>430</v>
      </c>
      <c r="R2" s="184" t="s">
        <v>61</v>
      </c>
      <c r="S2" s="185" t="str">
        <f>IF(AND(Pos1_duties=$H$2,Timesheet!$E$9=lists!$G$2),H_LP_man,
   IF(AND(Pos1_duties=$H$2,Timesheet!$E$9&lt;&gt;""),H_PP_man,
      IF(AND(Pos1_duties=$H$3,Timesheet!$E$9&lt;&gt;""),H_Fin,
         H_Other)))</f>
        <v>Provide description for each month with reported hours (including reference to project activity)</v>
      </c>
      <c r="T2" s="90" t="s">
        <v>144</v>
      </c>
    </row>
    <row r="3" spans="1:20" ht="64.5" thickBot="1">
      <c r="A3" s="93">
        <v>2</v>
      </c>
      <c r="B3" s="115">
        <v>2</v>
      </c>
      <c r="C3" s="120" t="s">
        <v>14</v>
      </c>
      <c r="D3" s="121">
        <v>47848</v>
      </c>
      <c r="F3" s="96" t="s">
        <v>11</v>
      </c>
      <c r="G3" s="101" t="s">
        <v>21</v>
      </c>
      <c r="H3" s="105" t="s">
        <v>33</v>
      </c>
      <c r="I3" s="98" t="s">
        <v>57</v>
      </c>
      <c r="J3" s="106" t="str">
        <f>IF(Position2="", "", lists!$H3)</f>
        <v/>
      </c>
      <c r="L3" s="112" t="s">
        <v>9</v>
      </c>
      <c r="M3" s="108" t="s">
        <v>60</v>
      </c>
      <c r="N3" s="113" t="str">
        <f>IF(Position2="", "", lists!$L3)</f>
        <v/>
      </c>
      <c r="P3" s="191" t="s">
        <v>35</v>
      </c>
      <c r="Q3" s="183">
        <v>284</v>
      </c>
      <c r="R3" s="184" t="s">
        <v>62</v>
      </c>
      <c r="S3" s="185" t="str">
        <f>IF(AND(Pos2_duties=$H$2,Timesheet!$E$9=lists!$G$2),H_LP_man,
   IF(AND(Pos2_duties=$H$2,Timesheet!$E$9&lt;&gt;""),H_PP_man,
      IF(AND(Pos2_duties=$H$3,Timesheet!$E$9&lt;&gt;""),H_Fin,
         H_Other)))</f>
        <v>Provide description for each month with reported hours (including reference to project activity)</v>
      </c>
      <c r="T3" s="90" t="s">
        <v>145</v>
      </c>
    </row>
    <row r="4" spans="1:20" ht="64.5" thickBot="1">
      <c r="A4" s="94">
        <v>3</v>
      </c>
      <c r="B4" s="95">
        <v>3</v>
      </c>
      <c r="G4" s="101" t="s">
        <v>22</v>
      </c>
      <c r="H4" s="107" t="s">
        <v>31</v>
      </c>
      <c r="I4" s="108" t="s">
        <v>58</v>
      </c>
      <c r="J4" s="109" t="str">
        <f>IF(Position2="", "", lists!$H4)</f>
        <v/>
      </c>
      <c r="P4" s="191" t="s">
        <v>33</v>
      </c>
      <c r="Q4" s="183">
        <v>215</v>
      </c>
      <c r="T4" s="90" t="s">
        <v>146</v>
      </c>
    </row>
    <row r="5" spans="1:20" ht="51">
      <c r="A5" s="93">
        <v>4</v>
      </c>
      <c r="B5" s="95">
        <v>4</v>
      </c>
      <c r="G5" s="97" t="s">
        <v>23</v>
      </c>
      <c r="P5" s="123" t="s">
        <v>31</v>
      </c>
      <c r="T5" s="192" t="s">
        <v>249</v>
      </c>
    </row>
    <row r="6" spans="1:20" ht="15">
      <c r="A6" s="93">
        <v>5</v>
      </c>
      <c r="B6" s="95">
        <v>5</v>
      </c>
      <c r="G6" s="97" t="s">
        <v>7</v>
      </c>
      <c r="P6" s="123"/>
      <c r="Q6" s="91" t="s">
        <v>190</v>
      </c>
      <c r="T6" s="122"/>
    </row>
    <row r="7" spans="1:20" ht="15">
      <c r="A7" s="93">
        <v>6</v>
      </c>
      <c r="B7" s="95">
        <v>6</v>
      </c>
      <c r="G7" s="97" t="s">
        <v>24</v>
      </c>
      <c r="P7" s="123"/>
      <c r="Q7" s="91" t="s">
        <v>36</v>
      </c>
      <c r="T7" s="122"/>
    </row>
    <row r="8" spans="1:20" ht="15">
      <c r="A8" s="93">
        <v>7</v>
      </c>
      <c r="G8" s="97" t="s">
        <v>25</v>
      </c>
      <c r="P8" s="123"/>
      <c r="Q8" s="91" t="s">
        <v>37</v>
      </c>
      <c r="T8" s="122"/>
    </row>
    <row r="9" spans="1:20" ht="15">
      <c r="A9" s="93">
        <v>8</v>
      </c>
      <c r="G9" s="97" t="s">
        <v>26</v>
      </c>
      <c r="P9" s="123"/>
      <c r="Q9" s="91" t="s">
        <v>38</v>
      </c>
      <c r="T9" s="122"/>
    </row>
    <row r="10" spans="1:20">
      <c r="G10" s="97" t="s">
        <v>27</v>
      </c>
      <c r="P10" s="123"/>
      <c r="Q10" s="91" t="s">
        <v>39</v>
      </c>
      <c r="T10" s="122"/>
    </row>
    <row r="11" spans="1:20">
      <c r="G11" s="97" t="s">
        <v>28</v>
      </c>
      <c r="P11" s="123"/>
      <c r="Q11" s="91" t="s">
        <v>40</v>
      </c>
      <c r="T11" s="122"/>
    </row>
    <row r="12" spans="1:20" ht="13.5" thickBot="1">
      <c r="P12" s="124"/>
      <c r="Q12" s="125"/>
      <c r="R12" s="125"/>
      <c r="S12" s="125"/>
      <c r="T12" s="126"/>
    </row>
  </sheetData>
  <sheetProtection algorithmName="SHA-512" hashValue="dcvnAZedahARkE2YANUGUZ+CNOxqap4bGAXV7TaYrdME3Twfi526u+X4YQ2Z9Gs1YSVmr7WgAvo/xzacw6qA6Q==" saltValue="/uJ0fCRoJGAFibVzPYRTvA==" spinCount="100000" sheet="1" objects="1" scenarios="1"/>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D366-70D7-4FB1-A702-B772EED9CB98}">
  <dimension ref="A1:E105"/>
  <sheetViews>
    <sheetView workbookViewId="0">
      <selection activeCell="C11" sqref="C11"/>
    </sheetView>
  </sheetViews>
  <sheetFormatPr defaultRowHeight="12.75"/>
  <cols>
    <col min="2" max="2" width="11.5703125" style="275" customWidth="1"/>
    <col min="3" max="3" width="40.5703125" style="241" customWidth="1"/>
    <col min="4" max="4" width="76.28515625" style="440" customWidth="1"/>
    <col min="5" max="5" width="72.140625" customWidth="1"/>
  </cols>
  <sheetData>
    <row r="1" spans="1:5">
      <c r="B1" s="391" t="s">
        <v>280</v>
      </c>
      <c r="C1" s="392" t="s">
        <v>42</v>
      </c>
      <c r="D1" s="397" t="s">
        <v>281</v>
      </c>
      <c r="E1" s="391" t="s">
        <v>289</v>
      </c>
    </row>
    <row r="2" spans="1:5">
      <c r="A2" s="395" t="s">
        <v>336</v>
      </c>
      <c r="B2" s="393"/>
      <c r="C2" s="394"/>
      <c r="D2" s="398"/>
      <c r="E2" s="393"/>
    </row>
    <row r="3" spans="1:5">
      <c r="B3" s="343" t="s">
        <v>168</v>
      </c>
      <c r="C3" s="344" t="str">
        <f>IF(OR(Sec1_Error&lt;&gt;"",Sec2_Error&lt;&gt;"",Sec3_Error&lt;&gt;"",Sec4_Error&lt;&gt;"",Sec5_Error&lt;&gt;"",Sec6_Error&lt;&gt;""),
   $D$3&amp;
   IF((Sec1_Error&lt;&gt;"")+(Sec2_Error&lt;&gt;"")+(Sec3_Error&lt;&gt;"")+(Sec4_Error&lt;&gt;"")+(Sec5_Error&lt;&gt;"")+(Sec6_Error&lt;&gt;"")&gt;1,$D$4,"")&amp;
   " "&amp;MID(
      IF(Sec1_Error&lt;&gt;"",$D$5&amp;"1","")&amp;
      IF(Sec2_Error&lt;&gt;"",$D$5&amp;"2","")&amp;
      IF(Sec3_Error&lt;&gt;"",$D$5&amp;"3","")&amp;
      IF(Sec4_Error&lt;&gt;"",$D$5&amp;"4","")&amp;
      IF(Sec5_Error&lt;&gt;"",$D$5&amp;"5","")&amp;
      IF(Sec6_Error&lt;&gt;"",$D$5&amp;"6",""),
      LEN($D$5)+1,255
   )&amp;".",
   ""
)</f>
        <v/>
      </c>
      <c r="D3" s="399" t="s">
        <v>177</v>
      </c>
    </row>
    <row r="4" spans="1:5">
      <c r="B4" s="345"/>
      <c r="C4" s="346"/>
      <c r="D4" s="400" t="s">
        <v>167</v>
      </c>
    </row>
    <row r="5" spans="1:5">
      <c r="B5" s="325"/>
      <c r="C5" s="347"/>
      <c r="D5" s="401" t="s">
        <v>166</v>
      </c>
    </row>
    <row r="6" spans="1:5">
      <c r="B6" s="326" t="s">
        <v>172</v>
      </c>
      <c r="C6" s="327" t="str">
        <f>IF(
   Form_Start&lt;&gt;"",
   $D$6,
   IF($C$3&lt;&gt;"",$D$7,$D$8)
)</f>
        <v>[  ] Form is empty</v>
      </c>
      <c r="D6" s="402" t="s">
        <v>185</v>
      </c>
    </row>
    <row r="7" spans="1:5">
      <c r="B7" s="328"/>
      <c r="C7" s="324"/>
      <c r="D7" s="403" t="s">
        <v>174</v>
      </c>
    </row>
    <row r="8" spans="1:5" ht="27">
      <c r="B8" s="329"/>
      <c r="C8" s="441"/>
      <c r="D8" s="404" t="s">
        <v>175</v>
      </c>
      <c r="E8" t="s">
        <v>290</v>
      </c>
    </row>
    <row r="9" spans="1:5">
      <c r="B9" s="303" t="s">
        <v>180</v>
      </c>
      <c r="C9" s="323" t="str">
        <f>IF(
   SUM(
      COUNTA(Sec_1,Period_No,Peri_Duration,Peri_Start,Timesheet!$E$8,Timesheet!$G$8,Timesheet!$J$8,Timesheet!$E$9,Timesheet!$G$9),
      COUNTA(Sec_2,Pos1_duties,Timesheet!$J$15,Timesheet!$L$15,Timesheet!$N$15,Position2,Pos2_duties,Timesheet!$J$16,Timesheet!$L$16,Timesheet!$N$16),
      COUNTA(Timesheet!$D$28:$F$34,Timesheet!$K$28:$L$34),
      COUNTA(Workload_Fixed,Timesheet!$C$51:$C$58,Timesheet!$D$52:$D$58,Timesheet!$J$52:$J$58,Timesheet!$M$52:$M$58),
      COUNTA(Sec_5,Timesheet!$F$77:$M$77,Timesheet!$E$78:$M$78),
      COUNTA(Timesheet!$B$84:$Q$84),
      COUNTA(Timesheet!$B$89:$Q$89)
   )=0,
   $D$9,
   "")</f>
        <v>[   ] Start at Section 1, then complete the other sections sequentially</v>
      </c>
      <c r="D9" s="405" t="s">
        <v>176</v>
      </c>
    </row>
    <row r="10" spans="1:5">
      <c r="B10"/>
      <c r="C10" s="442"/>
      <c r="D10" s="406"/>
    </row>
    <row r="11" spans="1:5">
      <c r="A11" s="395" t="s">
        <v>282</v>
      </c>
      <c r="B11" s="393"/>
      <c r="C11" s="394"/>
      <c r="D11" s="398"/>
      <c r="E11" s="393"/>
    </row>
    <row r="12" spans="1:5">
      <c r="B12" s="276" t="s">
        <v>43</v>
      </c>
      <c r="C12" s="206" t="str">
        <f>IF(OR(Form_Start&lt;&gt;"", AND(Timesheet!$E$6&lt;&gt;"", Period_No&lt;&gt;"", Peri_Duration&lt;&gt;"", Peri_Start&lt;&gt;"", Timesheet!$E$8&lt;&gt;"", Timesheet!$G$8&lt;&gt;"", Timesheet!$J$8&lt;&gt;"", Timesheet!$E$9&lt;&gt;"", Timesheet!$G$9&lt;&gt;"")), "", "Error "&amp;$B$12&amp;": "&amp;$D$12)</f>
        <v/>
      </c>
      <c r="D12" s="407" t="s">
        <v>104</v>
      </c>
    </row>
    <row r="13" spans="1:5" ht="22.5">
      <c r="B13" s="276" t="s">
        <v>44</v>
      </c>
      <c r="C13" s="206" t="str">
        <f>IF(OR(Form_Start&lt;&gt;"", AND(Period_No&lt;&gt;"", Peri_Duration&lt;&gt;"", Peri_Start&lt;&gt;"", Timesheet!$E$9&lt;&gt;"")), "", "Critical error "&amp;$B$13&amp;": "&amp;$D$13)</f>
        <v/>
      </c>
      <c r="D13" s="407" t="s">
        <v>298</v>
      </c>
    </row>
    <row r="14" spans="1:5">
      <c r="B14"/>
      <c r="C14" s="442"/>
      <c r="D14" s="406"/>
    </row>
    <row r="15" spans="1:5">
      <c r="A15" s="395" t="s">
        <v>283</v>
      </c>
      <c r="B15" s="393"/>
      <c r="C15" s="394"/>
      <c r="D15" s="398"/>
      <c r="E15" s="393"/>
    </row>
    <row r="16" spans="1:5">
      <c r="B16" s="277" t="s">
        <v>153</v>
      </c>
      <c r="C16" s="443" t="str">
        <f>$C$17&amp;
IF(AND($C$17&lt;&gt;"",$C$20&lt;&gt;""),CHAR(10),"")&amp;
$C$20&amp;
IF(AND(OR($C$17&lt;&gt;"",$C$20&lt;&gt;""),$C$21&lt;&gt;""),CHAR(10),"")&amp;
$C$21</f>
        <v/>
      </c>
      <c r="D16" s="408"/>
      <c r="E16" t="s">
        <v>288</v>
      </c>
    </row>
    <row r="17" spans="1:5">
      <c r="B17" s="278" t="s">
        <v>45</v>
      </c>
      <c r="C17" s="229" t="str">
        <f>IF(Form_Start&lt;&gt;"","",IF(
AND(
OR(Timesheet!$D$15="",Timesheet!$H$15="",Timesheet!$J$15=""),
AND(Position2&lt;&gt;"",OR(Timesheet!$H$16="",Timesheet!$J$16=""))
),
"Error "&amp;$B$17&amp;": "&amp; $D$17,
IF(
OR(Timesheet!$D$15="",Timesheet!$H$15="",Timesheet!$J$15=""),
"Error "&amp;$B$17&amp;": "&amp; $D$18,
IF(
AND(Position2&lt;&gt;"",OR(Timesheet!$H$16="",Timesheet!$J$16="")),
"Error "&amp;$B$17&amp;": "&amp; $D$19,
""
))))</f>
        <v/>
      </c>
      <c r="D17" s="409" t="s">
        <v>299</v>
      </c>
    </row>
    <row r="18" spans="1:5">
      <c r="B18" s="279"/>
      <c r="C18" s="230"/>
      <c r="D18" s="410" t="s">
        <v>300</v>
      </c>
    </row>
    <row r="19" spans="1:5">
      <c r="B19" s="280"/>
      <c r="C19" s="231"/>
      <c r="D19" s="411" t="s">
        <v>301</v>
      </c>
    </row>
    <row r="20" spans="1:5">
      <c r="B20" s="276" t="s">
        <v>46</v>
      </c>
      <c r="C20" s="206" t="str">
        <f>IF(AND(OR(Timesheet!$D$15="",Timesheet!$H$15="", Timesheet!$J$15 =""),
        OR(Position2&lt;&gt;"",Timesheet!$H$16&lt;&gt;"",Timesheet!$J$16&lt;&gt;"", Timesheet!$L$16&lt;&gt;"", Timesheet!$N$16&lt;&gt;"")),
"Error "&amp;$B$20&amp;": "&amp;$D$20,"")</f>
        <v/>
      </c>
      <c r="D20" s="407" t="s">
        <v>302</v>
      </c>
    </row>
    <row r="21" spans="1:5">
      <c r="B21" s="276" t="s">
        <v>80</v>
      </c>
      <c r="C21" s="206" t="str">
        <f>IF(AND(Position2="", OR(Timesheet!$H$16&lt;&gt;"",Timesheet!$J$16&lt;&gt;"",Timesheet!$L$16&lt;&gt;"",Timesheet!$N$16&lt;&gt;"")),
"Error "&amp;$B$21&amp;": "&amp;$D$21,
"")</f>
        <v/>
      </c>
      <c r="D21" s="407" t="s">
        <v>303</v>
      </c>
    </row>
    <row r="22" spans="1:5">
      <c r="B22" s="277" t="s">
        <v>154</v>
      </c>
      <c r="C22" s="443" t="str">
        <f>$C$24&amp;
IF(AND($C$24&lt;&gt;"",$C$25&lt;&gt;""),CHAR(10),"")&amp;
$C$25&amp;
IF(AND(OR($C$24&lt;&gt;"",$C$25&lt;&gt;""),$C$26&lt;&gt;""),CHAR(10),"")&amp;
$C$26</f>
        <v/>
      </c>
      <c r="D22" s="408"/>
      <c r="E22" t="s">
        <v>288</v>
      </c>
    </row>
    <row r="23" spans="1:5">
      <c r="B23" s="277"/>
      <c r="C23" s="443"/>
      <c r="D23" s="408"/>
    </row>
    <row r="24" spans="1:5">
      <c r="B24" s="281" t="s">
        <v>81</v>
      </c>
      <c r="C24" s="206" t="str">
        <f>IF(OR(Peri_Duration="",Peri_Start=""),"",
IF(
   OR(
      AND(Timesheet!$N15&lt;&gt;"",IF(Timesheet!$L15="",Peri_Start,Timesheet!$L15)&gt;Timesheet!$N15),
      AND(Timesheet!$N16&lt;&gt;"",IF(Timesheet!$L16="",Peri_Start,Timesheet!$L16)&gt;Timesheet!$N16)
   ),
   "Error "&amp;$B$24&amp;": "&amp;$D$24,
   ""
))</f>
        <v/>
      </c>
      <c r="D24" s="407" t="s">
        <v>173</v>
      </c>
    </row>
    <row r="25" spans="1:5">
      <c r="B25" s="281" t="s">
        <v>83</v>
      </c>
      <c r="C25" s="206" t="str">
        <f>IF( OR( Timesheet!$L$15&gt;Timesheet!$AD$7, Timesheet!$L$16&gt;Timesheet!$AD$7),
     "Error "&amp; $B25&amp; ": "&amp; $D25,
"")</f>
        <v/>
      </c>
      <c r="D25" s="407" t="s">
        <v>304</v>
      </c>
    </row>
    <row r="26" spans="1:5">
      <c r="B26" s="281" t="s">
        <v>130</v>
      </c>
      <c r="C26" s="206" t="str">
        <f>IF( OR( AND(Timesheet!$N$15&lt;&gt;"", Timesheet!$N$15&lt;Peri_Start), AND(Timesheet!$N$16&lt;&gt;"", Timesheet!$N$16&lt;Peri_Start )),
     "Error "&amp; $B26&amp; ": "&amp; $D26,
"")</f>
        <v/>
      </c>
      <c r="D26" s="407" t="s">
        <v>305</v>
      </c>
    </row>
    <row r="27" spans="1:5">
      <c r="B27" s="320" t="s">
        <v>133</v>
      </c>
      <c r="C27" s="396" t="str">
        <f>IF(AND(Sec1_Error&lt;&gt;"",Sec2_Error&lt;&gt;""),$D$27,
IF(Sec1_Error&lt;&gt;"",Sec1_Error,
IF(Sec2_Error&lt;&gt;"",Sec2_Error,"")))</f>
        <v/>
      </c>
      <c r="D27" s="412" t="s">
        <v>171</v>
      </c>
    </row>
    <row r="28" spans="1:5">
      <c r="B28" s="300"/>
      <c r="C28" s="217" t="str">
        <f>IF(OR($C$12&lt;&gt;"", $C$13&lt;&gt;""), $D$28, "")</f>
        <v/>
      </c>
      <c r="D28" s="413" t="s">
        <v>169</v>
      </c>
    </row>
    <row r="29" spans="1:5">
      <c r="B29" s="321"/>
      <c r="C29" s="322" t="str">
        <f>IF(OR($C$16&lt;&gt;"", $C$22&lt;&gt;""), $D$29, "")</f>
        <v/>
      </c>
      <c r="D29" s="414" t="s">
        <v>170</v>
      </c>
    </row>
    <row r="30" spans="1:5">
      <c r="B30"/>
      <c r="C30" s="442"/>
      <c r="D30" s="406"/>
    </row>
    <row r="31" spans="1:5">
      <c r="B31"/>
      <c r="C31" s="442"/>
      <c r="D31" s="406"/>
    </row>
    <row r="32" spans="1:5">
      <c r="A32" s="395" t="s">
        <v>284</v>
      </c>
      <c r="B32" s="393"/>
      <c r="C32" s="394"/>
      <c r="D32" s="398"/>
      <c r="E32" s="393"/>
    </row>
    <row r="33" spans="2:5">
      <c r="B33" s="283" t="s">
        <v>255</v>
      </c>
      <c r="C33" s="443" t="str">
        <f>$C$34&amp;
IF(AND($C$34&lt;&gt;"",$C$37&lt;&gt;""),CHAR(10),"")&amp;
$C$37&amp;
IF(AND(OR($C$34&lt;&gt;"",$C$37&lt;&gt;""),$C$38&lt;&gt;""),CHAR(10),"")&amp;
$C$38</f>
        <v/>
      </c>
      <c r="D33" s="408"/>
      <c r="E33" t="s">
        <v>288</v>
      </c>
    </row>
    <row r="34" spans="2:5">
      <c r="B34" s="383" t="s">
        <v>48</v>
      </c>
      <c r="C34" s="246" t="str">
        <f>IF(AND($C$35&lt;&gt;"",$C$36&lt;&gt;""),"Error "&amp;$B$34&amp;": "&amp;$D$34,
    IF($C$35&lt;&gt;"","Error "&amp;$B$34&amp;": "&amp;$D$35,
    IF($C$36&lt;&gt;"","Error "&amp;$B$34&amp;": "&amp;$D$36,"")))</f>
        <v/>
      </c>
      <c r="D34" s="410" t="s">
        <v>295</v>
      </c>
    </row>
    <row r="35" spans="2:5">
      <c r="B35" s="279" t="s">
        <v>261</v>
      </c>
      <c r="C35" s="230" t="str" cm="1">
        <f t="array" ref="C35">IF(AND(Form_Start="",SUMPRODUCT(--ISNUMBER(Timesheet!$E$28:$E$34),--(Timesheet!$E$28:$E$34&gt;0))=0),1,"")</f>
        <v/>
      </c>
      <c r="D35" s="410" t="s">
        <v>296</v>
      </c>
    </row>
    <row r="36" spans="2:5">
      <c r="B36" s="449" t="s">
        <v>262</v>
      </c>
      <c r="C36" s="450" t="str" cm="1">
        <f t="array" ref="C36">IF(AND(Form_Start="",Position2&lt;&gt;"",SUMPRODUCT(--ISNUMBER(Timesheet!$K$28:$K$34),--(Timesheet!$K$28:$K$34&gt;0))=0),1,"")</f>
        <v/>
      </c>
      <c r="D36" s="410" t="s">
        <v>297</v>
      </c>
    </row>
    <row r="37" spans="2:5">
      <c r="B37" s="452" t="s">
        <v>49</v>
      </c>
      <c r="C37" s="451" t="str" cm="1">
        <f t="array" ref="C37">IF(
    SUMPRODUCT(
        --(((Timesheet!$D$28:$D$34="")+ISNUMBER(Timesheet!$D$28:$D$34))&gt;0),
        --((IFERROR(Timesheet!$E$28:$E$34*1,0)+IFERROR(Timesheet!$K$28:$K$34*1,0))&gt;IFERROR(Timesheet!$D$28:$D$34*1,0))
    )&gt;0,
    "Error "&amp;$B$37&amp;": "&amp;$D$37,
    ""
)</f>
        <v/>
      </c>
      <c r="D37" s="453" t="s">
        <v>335</v>
      </c>
    </row>
    <row r="38" spans="2:5">
      <c r="B38" s="278" t="s">
        <v>63</v>
      </c>
      <c r="C38" s="247" t="str">
        <f>IF(
   OR($C$39&lt;&gt;"",$C$40&lt;&gt;"",$C$41&lt;&gt;"", $C$42&lt;&gt;""),
   "Error "&amp;$B$38&amp;": "&amp;$D$38&amp;$C$39&amp;$C$40&amp;$C$41&amp;$C$42,
   "")</f>
        <v/>
      </c>
      <c r="D38" s="416" t="s">
        <v>150</v>
      </c>
    </row>
    <row r="39" spans="2:5" ht="33.75">
      <c r="B39" s="285" t="s">
        <v>256</v>
      </c>
      <c r="C39" s="242" t="str">
        <f>IF(
   OR(
      AND(COUNTIF(Timesheet!$E28:$J28,"&lt;&gt;")&gt;0,OR(Timesheet!$AD$15&lt;Timesheet!$AC28,Timesheet!$AC$15&gt;Timesheet!$AD28)),
      AND(COUNTIF(Timesheet!$E29:$J29,"&lt;&gt;")&gt;0,OR(Timesheet!$AD$15&lt;Timesheet!$AC29,Timesheet!$AC$15&gt;Timesheet!$AD29)),
      AND(COUNTIF(Timesheet!$E30:$J30,"&lt;&gt;")&gt;0,OR(Timesheet!$AD$15&lt;Timesheet!$AC30,Timesheet!$AC$15&gt;Timesheet!$AD30)),
      AND(COUNTIF(Timesheet!$E31:$J31,"&lt;&gt;")&gt;0,OR(Timesheet!$AD$15&lt;Timesheet!$AC31,Timesheet!$AC$15&gt;Timesheet!$AD31)),
      AND(COUNTIF(Timesheet!$E32:$J32,"&lt;&gt;")&gt;0,OR(Timesheet!$AD$15&lt;Timesheet!$AC32,Timesheet!$AC$15&gt;Timesheet!$AD32)),
      AND(COUNTIF(Timesheet!$E33:$J33,"&lt;&gt;")&gt;0,OR(Timesheet!$AD$15&lt;Timesheet!$AC33,Timesheet!$AC$15&gt;Timesheet!$AD33)),
      AND(COUNTIF(Timesheet!$E34:$J34,"&lt;&gt;")&gt;0,OR(Timesheet!$AD$15&lt;Timesheet!$AC34,Timesheet!$AC$15&gt;Timesheet!$AD34))
   ),
   CHAR(10)&amp;$D$39,
   "")</f>
        <v/>
      </c>
      <c r="D39" s="417" t="s">
        <v>306</v>
      </c>
    </row>
    <row r="40" spans="2:5" ht="33.75">
      <c r="B40" s="285" t="s">
        <v>257</v>
      </c>
      <c r="C40" s="242" t="str">
        <f>IF(
   AND(
      Position2&lt;&gt;"",
      OR(
         AND(COUNTIF(Timesheet!$K28:$P28,"&lt;&gt;")&gt;0,OR(Timesheet!$AD$16&lt;Timesheet!$AC28,Timesheet!$AC$16&gt;Timesheet!$AD28)),
         AND(COUNTIF(Timesheet!$K29:$P29,"&lt;&gt;")&gt;0,OR(Timesheet!$AD$16&lt;Timesheet!$AC29,Timesheet!$AC$16&gt;Timesheet!$AD29)),
         AND(COUNTIF(Timesheet!$K30:$P30,"&lt;&gt;")&gt;0,OR(Timesheet!$AD$16&lt;Timesheet!$AC30,Timesheet!$AC$16&gt;Timesheet!$AD30)),
         AND(COUNTIF(Timesheet!$K31:$P31,"&lt;&gt;")&gt;0,OR(Timesheet!$AD$16&lt;Timesheet!$AC31,Timesheet!$AC$16&gt;Timesheet!$AD31)),
         AND(COUNTIF(Timesheet!$K32:$P32,"&lt;&gt;")&gt;0,OR(Timesheet!$AD$16&lt;Timesheet!$AC32,Timesheet!$AC$16&gt;Timesheet!$AD32)),
         AND(COUNTIF(Timesheet!$K33:$P33,"&lt;&gt;")&gt;0,OR(Timesheet!$AD$16&lt;Timesheet!$AC33,Timesheet!$AC$16&gt;Timesheet!$AD33)),
         AND(COUNTIF(Timesheet!$K34:$P34,"&lt;&gt;")&gt;0,OR(Timesheet!$AD$16&lt;Timesheet!$AC34,Timesheet!$AC$16&gt;Timesheet!$AD34))
      )
   ),
   CHAR(10)&amp;$D$40,
   "")</f>
        <v/>
      </c>
      <c r="D40" s="417" t="s">
        <v>307</v>
      </c>
    </row>
    <row r="41" spans="2:5" ht="33.75">
      <c r="B41" s="285" t="s">
        <v>258</v>
      </c>
      <c r="C41" s="348" t="str" cm="1">
        <f t="array" ref="C41">IF(
    SUMPRODUCT(
        --(Timesheet!$D$28:$D$34&lt;&gt;""),
        --(Timesheet!$C$28:$C$34="")
    )&gt;0,
    CHAR(10)&amp;$D$41,
    ""
)</f>
        <v/>
      </c>
      <c r="D41" s="418" t="s">
        <v>212</v>
      </c>
    </row>
    <row r="42" spans="2:5" ht="22.5">
      <c r="B42" s="286" t="s">
        <v>259</v>
      </c>
      <c r="C42" s="248" t="str">
        <f>IF(
   AND(
      Position2="",
      COUNTIF(Timesheet!$K$28:$P$34,"&lt;&gt;")&gt;0
   ),
   CHAR(10)&amp;$D$42,
   "")</f>
        <v/>
      </c>
      <c r="D42" s="419" t="s">
        <v>308</v>
      </c>
    </row>
    <row r="43" spans="2:5">
      <c r="B43" s="283" t="s">
        <v>263</v>
      </c>
      <c r="C43" s="443" t="str">
        <f>$C$44&amp;
IF(AND($C$44&lt;&gt;"",$C$47&lt;&gt;""),CHAR(10),"")&amp;
$C$47&amp;
IF(AND(OR($C$44&lt;&gt;"",$C$47&lt;&gt;""),$C$50&lt;&gt;""),CHAR(10),"")&amp;
$C$50</f>
        <v/>
      </c>
      <c r="D43" s="408"/>
    </row>
    <row r="44" spans="2:5">
      <c r="B44" s="383" t="s">
        <v>92</v>
      </c>
      <c r="C44" s="246" t="str">
        <f>IF(AND($C$45&lt;&gt;"",$C$46&lt;&gt;""),"Error "&amp;$B$44&amp;": "&amp;$D$44,
    IF($C$45&lt;&gt;"",$C$45,
    IF($C$46&lt;&gt;"",$C$46,"")))</f>
        <v/>
      </c>
      <c r="D44" s="420" t="s">
        <v>268</v>
      </c>
    </row>
    <row r="45" spans="2:5">
      <c r="B45" s="279"/>
      <c r="C45" s="230" t="str">
        <f>IF(
    AND(Timesheet!$E$35&gt;0,
        OR(AND(Timesheet!$F$27=H_LP_man,Timesheet!$E$35&lt;=430),
           AND(Timesheet!$F$27=H_PP_man,Timesheet!$E$35&lt;=284),
           AND(Timesheet!$F$27=H_Fin,Timesheet!$E$35&lt;=215)),
        COUNTIF(Timesheet!$F$28:$F$34,"&lt;&gt;")=0),
    "Error "&amp;$B$44&amp;": "&amp;$D$45,
    "")</f>
        <v/>
      </c>
      <c r="D45" s="420" t="s">
        <v>269</v>
      </c>
    </row>
    <row r="46" spans="2:5">
      <c r="B46" s="280"/>
      <c r="C46" s="231" t="str">
        <f>IF(
    AND(Position2&lt;&gt;"",Timesheet!$K$35&gt;0,
        OR(AND(Timesheet!$L$27=H_LP_man,Timesheet!$K$35&lt;=430),
           AND(Timesheet!$L$27=H_PP_man,Timesheet!$K$35&lt;=284),
           AND(Timesheet!$L$27=H_Fin,Timesheet!$K$35&lt;=215)),
        COUNTIF(Timesheet!$L$28:$L$34,"&lt;&gt;")=0),
    "Error "&amp;$B$44&amp;": "&amp;$D$46,
    "")</f>
        <v/>
      </c>
      <c r="D46" s="420" t="s">
        <v>270</v>
      </c>
    </row>
    <row r="47" spans="2:5">
      <c r="B47" s="383" t="s">
        <v>260</v>
      </c>
      <c r="C47" s="246" t="str">
        <f>IF(AND($C$48&lt;&gt;"",$C$49&lt;&gt;""),   "Error "&amp;$B$47&amp;": "&amp;$D$47,
   IF(AND($C$48&lt;&gt;"",$C$49=""),$C$48,
      IF(AND($C$48="",$C$49&lt;&gt;""),$C$49,"")))</f>
        <v/>
      </c>
      <c r="D47" s="420" t="s">
        <v>195</v>
      </c>
    </row>
    <row r="48" spans="2:5">
      <c r="B48" s="279"/>
      <c r="C48" s="230" t="str" cm="1">
        <f t="array" ref="C48">IF(AND(OR(Timesheet!$F$27=H_Other,
           AND(Timesheet!$F$27=H_LP_man,Timesheet!$E$35&gt;430),
           AND(Timesheet!$F$27=H_PP_man,Timesheet!$E$35&gt;284),
           AND(Timesheet!$F$27=H_Fin,Timesheet!$E$35&gt;215)
        ),
        SUMPRODUCT(--((Timesheet!$E$28:$E$34="")&lt;&gt;(Timesheet!$F$28:$F$34="")))&gt;0
    ),
    "Error "&amp;$B$47&amp;": "&amp;$D$48,
    ""
)</f>
        <v/>
      </c>
      <c r="D48" s="410" t="s">
        <v>196</v>
      </c>
    </row>
    <row r="49" spans="1:5">
      <c r="B49" s="280"/>
      <c r="C49" s="231" t="str" cm="1">
        <f t="array" ref="C49">IF(
    AND(
        Position2&lt;&gt;"",
        OR(
            Timesheet!$L$27=H_Other,
            AND(Timesheet!$L$27=H_LP_man,Timesheet!$K$35&gt;430),
            AND(Timesheet!$L$27=H_PP_man,Timesheet!$K$35&gt;284),
            AND(Timesheet!$L$27=H_Fin,Timesheet!$K$35&gt;215)
        ),
        SUMPRODUCT(--((Timesheet!$K$28:$K$34="")&lt;&gt;(Timesheet!$L$28:$L$34="")))&gt;0
    ),
    "Error "&amp;$B$47&amp;": "&amp;$D$49,
    ""
)</f>
        <v/>
      </c>
      <c r="D49" s="411" t="s">
        <v>197</v>
      </c>
    </row>
    <row r="50" spans="1:5">
      <c r="B50" s="284" t="s">
        <v>264</v>
      </c>
      <c r="C50" s="245" t="str">
        <f>IF(
COUNTA(Timesheet!$D$28:$D$34,Timesheet!$E$28:$E$34,Timesheet!$K$28:$K$34)
-COUNT(Timesheet!$D$28:$D$34,Timesheet!$E$28:$E$34,Timesheet!$K$28:$K$34)
+COUNTIF(Timesheet!$D$28:$D$34,"&lt;0")
+COUNTIF(Timesheet!$E$28:$E$34,"&lt;0")
+COUNTIF(Timesheet!$K$28:$K$34,"&lt;0")&gt;0,
"Error "&amp;$B$50&amp;": "&amp;$D$50,
"")</f>
        <v/>
      </c>
      <c r="D50" s="415" t="s">
        <v>278</v>
      </c>
    </row>
    <row r="51" spans="1:5">
      <c r="B51" s="287" t="s">
        <v>134</v>
      </c>
      <c r="C51" s="296" t="str">
        <f>IF(
   OR($C$33&lt;&gt;"",$C$43&lt;&gt;""),
   $D$51,
   ""
)</f>
        <v/>
      </c>
      <c r="D51" s="421" t="s">
        <v>162</v>
      </c>
    </row>
    <row r="52" spans="1:5">
      <c r="B52"/>
      <c r="C52" s="442"/>
      <c r="D52" s="406"/>
    </row>
    <row r="53" spans="1:5">
      <c r="B53"/>
      <c r="C53" s="442"/>
      <c r="D53" s="406"/>
    </row>
    <row r="54" spans="1:5">
      <c r="A54" s="395" t="s">
        <v>285</v>
      </c>
      <c r="B54" s="393"/>
      <c r="C54" s="394"/>
      <c r="D54" s="398"/>
      <c r="E54" s="393"/>
    </row>
    <row r="55" spans="1:5" ht="22.5">
      <c r="B55" s="289" t="s">
        <v>110</v>
      </c>
      <c r="C55" s="217"/>
      <c r="D55" s="422" t="s">
        <v>309</v>
      </c>
    </row>
    <row r="56" spans="1:5">
      <c r="B56" s="282"/>
      <c r="C56" s="217"/>
      <c r="D56" s="423" t="s">
        <v>267</v>
      </c>
    </row>
    <row r="57" spans="1:5">
      <c r="B57" s="282"/>
      <c r="C57" s="217"/>
      <c r="D57" s="424" t="s">
        <v>165</v>
      </c>
    </row>
    <row r="58" spans="1:5">
      <c r="B58" s="290"/>
      <c r="C58" s="243"/>
      <c r="D58" s="425"/>
    </row>
    <row r="59" spans="1:5" ht="22.5">
      <c r="B59" s="277" t="s">
        <v>47</v>
      </c>
      <c r="C59" s="206" t="str">
        <f>IF(OR(Timesheet!$J$59&lt;&gt;Timesheet!$L$59, Timesheet!$M$59&lt;&gt;Timesheet!$O$59),$D$59, "")</f>
        <v/>
      </c>
      <c r="D59" s="426" t="s">
        <v>125</v>
      </c>
    </row>
    <row r="60" spans="1:5">
      <c r="B60" s="278" t="s">
        <v>50</v>
      </c>
      <c r="C60" s="229" t="str">
        <f>IF(
    AND(Form_Start="",Workload_Fixed=""),
    "Error "&amp;B60 &amp;": "&amp;$D$60,
    ""
)</f>
        <v/>
      </c>
      <c r="D60" s="409" t="s">
        <v>208</v>
      </c>
    </row>
    <row r="61" spans="1:5">
      <c r="B61" s="277" t="s">
        <v>199</v>
      </c>
      <c r="C61" s="443" t="str">
        <f>$C$62&amp;
IF(AND($C$62&lt;&gt;"",$C$65&lt;&gt;""),CHAR(10),"")&amp;
$C$65&amp;
IF(AND(OR($C$62&lt;&gt;"",$C$65&lt;&gt;""),$C$66&lt;&gt;""),CHAR(10),"")&amp;
$C$66&amp;
IF(AND(OR($C$62&lt;&gt;"",$C$65&lt;&gt;"",$C$66&lt;&gt;""),$C$67&lt;&gt;""),CHAR(10),"")&amp;
$C$67</f>
        <v/>
      </c>
      <c r="D61" s="408"/>
      <c r="E61" t="s">
        <v>288</v>
      </c>
    </row>
    <row r="62" spans="1:5">
      <c r="B62" s="278" t="s">
        <v>137</v>
      </c>
      <c r="C62" s="229" t="str">
        <f>IF($C$63&lt;&gt;"",$C$63,$C$64)</f>
        <v/>
      </c>
      <c r="D62" s="409"/>
    </row>
    <row r="63" spans="1:5">
      <c r="B63" s="279" t="s">
        <v>200</v>
      </c>
      <c r="C63" s="230" t="str">
        <f>IF(
AND( Workload_Fixed="Yes", Timesheet!$C$51=""),
"Error "&amp;$B$62&amp;": "&amp;$D$63,
"")</f>
        <v/>
      </c>
      <c r="D63" s="410" t="s">
        <v>310</v>
      </c>
    </row>
    <row r="64" spans="1:5">
      <c r="B64" s="280" t="s">
        <v>201</v>
      </c>
      <c r="C64" s="231" t="str" cm="1">
        <f t="array" ref="C64">IF(
    AND(
        Workload_Fixed="No",
        OR(
            Timesheet!$C$51="",
            Timesheet!$C$52="",
            SUMPRODUCT(
                --(Timesheet!$C$52:$C$58=""),
                --(((Timesheet!$D$52:$D$58&lt;&gt;"")+(Timesheet!$J$52:$J$58&lt;&gt;"")+(Timesheet!$M$52:$M$58&lt;&gt;""))&gt;0)
            )&gt;0,
            AND(Timesheet!$C$53="",COUNTIF(Timesheet!$C$54:$C$58,"&lt;&gt;")&gt;0),
            AND(Timesheet!$C$54="",COUNTIF(Timesheet!$C$55:$C$58,"&lt;&gt;")&gt;0),
            AND(Timesheet!$C$55="",COUNTIF(Timesheet!$C$56:$C$58,"&lt;&gt;")&gt;0),
            AND(Timesheet!$C$56="",COUNTIF(Timesheet!$C$57:$C$58,"&lt;&gt;")&gt;0),
            AND(Timesheet!$C$57="",Timesheet!$C$58&lt;&gt;"")
        )
    ),
    "Error "&amp;$B$62&amp;": "&amp;$D$64,
    ""
)</f>
        <v/>
      </c>
      <c r="D64" s="411" t="s">
        <v>271</v>
      </c>
    </row>
    <row r="65" spans="2:5">
      <c r="B65" s="292" t="s">
        <v>138</v>
      </c>
      <c r="C65" s="206" t="str" cm="1">
        <f t="array" ref="C65">IF(
AND(
Workload_Fixed="No",
SUMPRODUCT(
--ISNUMBER(Timesheet!$C$52:$C$58),
--ISNUMBER(Timesheet!$C$51:$C$57),
--(Timesheet!$C$52:$C$58=Timesheet!$C$51:$C$57)
)&gt;0
),
"Error "&amp;$B$65&amp;": "&amp;$D$65,
"")</f>
        <v/>
      </c>
      <c r="D65" s="427" t="s">
        <v>253</v>
      </c>
    </row>
    <row r="66" spans="2:5">
      <c r="B66" s="292" t="s">
        <v>139</v>
      </c>
      <c r="C66" s="206" t="str" cm="1">
        <f t="array" ref="C66">IF(
    AND(
        Workload_Fixed="No",
        OR(
            Timesheet!$D$52="",
            SUMPRODUCT(
                --(Timesheet!$D$52:$D$58=""),
                --(((Timesheet!$C$52:$C$58&lt;&gt;"")+(Timesheet!$J$52:$J$58&lt;&gt;"")+(Timesheet!$M$52:$M$58&lt;&gt;""))&gt;0)
            )&gt;0
        )
    ),
    "Error "&amp;$B$66&amp;": "&amp;$D$66,
    ""
)</f>
        <v/>
      </c>
      <c r="D66" s="427" t="s">
        <v>272</v>
      </c>
    </row>
    <row r="67" spans="2:5" ht="22.5">
      <c r="B67" s="292" t="s">
        <v>140</v>
      </c>
      <c r="C67" s="206" t="str">
        <f>IF(
Workload_Fixed&lt;&gt;"No",
"",
IF(
OR(
AND(ISNUMBER(Timesheet!$D$52),OR(Timesheet!$D$52&lt;=Timesheet!$D$51,Timesheet!$D$52&gt;True_End)),
AND(ISNUMBER(Timesheet!$D$53),OR(Timesheet!$D$52="",AND(ISNUMBER(Timesheet!$D$52),Timesheet!$D$53&lt;=Timesheet!$D$52),Timesheet!$D$53&gt;True_End)),
AND(ISNUMBER(Timesheet!$D$54),OR(Timesheet!$D$53="",AND(ISNUMBER(Timesheet!$D$53),Timesheet!$D$54&lt;=Timesheet!$D$53),Timesheet!$D$54&gt;True_End)),
AND(ISNUMBER(Timesheet!$D$55),OR(Timesheet!$D$54="",AND(ISNUMBER(Timesheet!$D$54),Timesheet!$D$55&lt;=Timesheet!$D$54),Timesheet!$D$55&gt;True_End)),
AND(ISNUMBER(Timesheet!$D$56),OR(Timesheet!$D$55="",AND(ISNUMBER(Timesheet!$D$55),Timesheet!$D$56&lt;=Timesheet!$D$55),Timesheet!$D$56&gt;True_End)),
AND(ISNUMBER(Timesheet!$D$57),OR(Timesheet!$D$56="",AND(ISNUMBER(Timesheet!$D$56),Timesheet!$D$57&lt;=Timesheet!$D$56),Timesheet!$D$57&gt;True_End)),
AND(ISNUMBER(Timesheet!$D$58),OR(Timesheet!$D$57="",AND(ISNUMBER(Timesheet!$D$57),Timesheet!$D$58&lt;=Timesheet!$D$57),Timesheet!$D$58&gt;True_End))
),
"Error "&amp;$B$67&amp;": "&amp;$D$67,
""
))</f>
        <v/>
      </c>
      <c r="D67" s="427" t="s">
        <v>132</v>
      </c>
    </row>
    <row r="68" spans="2:5">
      <c r="B68" s="291"/>
      <c r="C68" s="273"/>
      <c r="D68" s="408"/>
    </row>
    <row r="69" spans="2:5">
      <c r="B69" s="277" t="s">
        <v>207</v>
      </c>
      <c r="C69" s="443" t="str">
        <f>$C$70&amp;
IF(AND($C$70&lt;&gt;"",$C$73&lt;&gt;""),CHAR(10),"")&amp;
$C$73&amp;
IF(AND(OR($C$70&lt;&gt;"",$C$73&lt;&gt;""),$C$76&lt;&gt;""),CHAR(10),"")&amp;
$C$76&amp;
IF(AND(OR($C$70&lt;&gt;"",$C$73&lt;&gt;"",$C$76&lt;&gt;""),$C$79&lt;&gt;""),CHAR(10),"")&amp;
$C$79</f>
        <v/>
      </c>
      <c r="D69" s="408"/>
      <c r="E69" t="s">
        <v>288</v>
      </c>
    </row>
    <row r="70" spans="2:5">
      <c r="B70" s="278" t="s">
        <v>141</v>
      </c>
      <c r="C70" s="229" t="str" cm="1">
        <f t="array" ref="C70">IF(
    AND(
        Workload_Fixed="No",
        OR(
            IF(
                Position2="",
                Timesheet!$J$52="",
                AND(Timesheet!$J$52="",Timesheet!$M$52="")
            ),
            SUMPRODUCT(
                --(((Timesheet!$C$52:$C$58&lt;&gt;"")+(Timesheet!$D$52:$D$58&lt;&gt;""))&gt;0),
                --IF(Position2="",Timesheet!$J$52:$J$58="",(Timesheet!$J$52:$J$58="")*(Timesheet!$M$52:$M$58=""))
            )&gt;0,
            AND(COUNTA(Timesheet!$C$53,Timesheet!$D$53,Timesheet!$J$53,Timesheet!$M$53)=0,COUNTA(Timesheet!$C$54:$D$58,Timesheet!$J$54:$J$58,Timesheet!$M$54:$M$58)&gt;0),
            AND(COUNTA(Timesheet!$C$54,Timesheet!$D$54,Timesheet!$J$54,Timesheet!$M$54)=0,COUNTA(Timesheet!$C$55:$D$58,Timesheet!$J$55:$J$58,Timesheet!$M$55:$M$58)&gt;0),
            AND(COUNTA(Timesheet!$C$55,Timesheet!$D$55,Timesheet!$J$55,Timesheet!$M$55)=0,COUNTA(Timesheet!$C$56:$D$58,Timesheet!$J$56:$J$58,Timesheet!$M$56:$M$58)&gt;0),
            AND(COUNTA(Timesheet!$C$56,Timesheet!$D$56,Timesheet!$J$56,Timesheet!$M$56)=0,COUNTA(Timesheet!$C$57:$D$58,Timesheet!$J$57:$J$58,Timesheet!$M$57:$M$58)&gt;0),
            AND(COUNTA(Timesheet!$C$57,Timesheet!$D$57,Timesheet!$J$57,Timesheet!$M$57)=0,COUNTA(Timesheet!$C$58:$D$58,Timesheet!$J$58:$J$58,Timesheet!$M$58:$M$58)&gt;0)
        )
    ),
    "Error "&amp;$B$70&amp;": "&amp;IF(Position2="",$D$71,$D$72),
    ""
)</f>
        <v/>
      </c>
      <c r="D70" s="409"/>
    </row>
    <row r="71" spans="2:5">
      <c r="B71" s="279" t="s">
        <v>273</v>
      </c>
      <c r="C71" s="230"/>
      <c r="D71" s="410" t="s">
        <v>275</v>
      </c>
    </row>
    <row r="72" spans="2:5">
      <c r="B72" s="280" t="s">
        <v>274</v>
      </c>
      <c r="C72" s="231"/>
      <c r="D72" s="411" t="s">
        <v>276</v>
      </c>
    </row>
    <row r="73" spans="2:5" ht="22.5">
      <c r="B73" s="292" t="s">
        <v>142</v>
      </c>
      <c r="C73" s="299" t="str">
        <f>IF(
    AND(
        Workload_Fixed="No",
        IF(
            Position2="",
            Timesheet!$J$51&lt;=0,
            OR(Timesheet!$J$51&lt;0,Timesheet!$M$51&lt;0,SUM(Timesheet!$J$51,Timesheet!$M$51)&lt;=0)
        )
    ),
    "Error "&amp;$B$73&amp;": "&amp;$D$73&amp;CHAR(10)&amp;$D$74&amp;Timesheet!$E$35&amp;
        IF(Position2&lt;&gt;"",CHAR(10)&amp;$D$75&amp;Timesheet!$K$35,""),
    ""
)</f>
        <v/>
      </c>
      <c r="D73" s="428" t="s">
        <v>311</v>
      </c>
    </row>
    <row r="74" spans="2:5">
      <c r="B74" s="300"/>
      <c r="C74" s="298"/>
      <c r="D74" s="429" t="s">
        <v>155</v>
      </c>
    </row>
    <row r="75" spans="2:5">
      <c r="B75" s="301"/>
      <c r="C75" s="302"/>
      <c r="D75" s="430" t="s">
        <v>156</v>
      </c>
    </row>
    <row r="76" spans="2:5" ht="22.5">
      <c r="B76" s="278" t="s">
        <v>143</v>
      </c>
      <c r="C76" s="229" t="str">
        <f>IF(OR($C$77&lt;&gt;"",$C$78&lt;&gt;""),"Error "&amp;$B$76&amp;": "&amp;$D$76&amp;" "&amp;IF($C$77&lt;&gt;"",$C$77,$C$78),"")</f>
        <v/>
      </c>
      <c r="D76" s="409" t="s">
        <v>152</v>
      </c>
    </row>
    <row r="77" spans="2:5">
      <c r="B77" s="279" t="s">
        <v>202</v>
      </c>
      <c r="C77" s="230" t="str">
        <f>IF(AND(Workload_Fixed&lt;&gt;"No",COUNTA(Timesheet!$C$52:$D$58,Timesheet!$J$52:$J$58,Timesheet!$M$52:$M$58)&gt;0),$D$77,"")</f>
        <v/>
      </c>
      <c r="D77" s="410" t="s">
        <v>312</v>
      </c>
    </row>
    <row r="78" spans="2:5">
      <c r="B78" s="280" t="s">
        <v>203</v>
      </c>
      <c r="C78" s="231" t="str">
        <f>IF(AND(Workload_Fixed="No",Position2="",COUNTA(Timesheet!$M$52:$M$58)&gt;0),$D$78,"")</f>
        <v/>
      </c>
      <c r="D78" s="411" t="s">
        <v>313</v>
      </c>
    </row>
    <row r="79" spans="2:5">
      <c r="B79" s="297" t="s">
        <v>204</v>
      </c>
      <c r="C79" s="246" t="str">
        <f>IF(
    OR($C$80&lt;&gt;"",$C$81&lt;&gt;"",$C$82&lt;&gt;""),
    "Error "&amp;$B$79&amp;": "&amp;$D$79&amp;
    IF($C$80&lt;&gt;"",CHAR(10)&amp;$C$80,"")&amp;
    IF($C$81&lt;&gt;"",CHAR(10)&amp;$C$81,"")&amp;
    IF($C$82&lt;&gt;"",CHAR(10)&amp;$C$82,""),
    ""
)</f>
        <v/>
      </c>
      <c r="D79" s="420" t="s">
        <v>149</v>
      </c>
    </row>
    <row r="80" spans="2:5" ht="22.5">
      <c r="B80" s="279" t="s">
        <v>210</v>
      </c>
      <c r="C80" s="230" t="str" cm="1">
        <f t="array" ref="C80">IF(
    AND(
        OR(Workload_Fixed="Yes",Workload_Fixed="No"),
        OR(
            COUNTA(Timesheet!$C$51:$C$58)-COUNT(Timesheet!$C$51:$C$58)&gt;0,
            SUMPRODUCT(--ISNUMBER(Timesheet!$C$51:$C$58),--(Timesheet!$C$51:$C$58&lt;0.001))&gt;0,
            SUMPRODUCT(--ISNUMBER(Timesheet!$C$51:$C$58),--(Timesheet!$C$51:$C$58&gt;1))&gt;0,
            SUMPRODUCT(--IFERROR(
                ABS(Timesheet!$C$51:$C$58-ROUND(Timesheet!$C$51:$C$58,3))&gt;0.000000001,
                FALSE
            ))&gt;0
        )
    ),
    $D$80,
    ""
)</f>
        <v/>
      </c>
      <c r="D80" s="410" t="s">
        <v>198</v>
      </c>
    </row>
    <row r="81" spans="1:5">
      <c r="B81" s="279" t="s">
        <v>205</v>
      </c>
      <c r="C81" s="230" t="str" cm="1">
        <f t="array" ref="C81">IF(
    AND(Workload_Fixed="No",
        OR(
            COUNTA(Timesheet!$D$52:$D$58)-COUNT(Timesheet!$D$52:$D$58)&gt;0,
            SUMPRODUCT(--ISNUMBER(Timesheet!$D$52:$D$58),--IFERROR(
                Timesheet!$D$52:$D$58&lt;&gt;INT(Timesheet!$D$52:$D$58),
                FALSE
            ))&gt;0
        )
    ),
    $D$81,
    ""
)</f>
        <v/>
      </c>
      <c r="D81" s="410" t="s">
        <v>194</v>
      </c>
    </row>
    <row r="82" spans="1:5" ht="22.5">
      <c r="B82" s="280" t="s">
        <v>206</v>
      </c>
      <c r="C82" s="231" t="str" cm="1">
        <f t="array" ref="C82">IF(
    AND(Workload_Fixed="No",
        OR(
            COUNTA(Timesheet!$J$52:$J$58)-COUNT(Timesheet!$J$52:$J$58)&gt;0,
            SUMPRODUCT(--ISNUMBER(Timesheet!$J$52:$J$58),--(Timesheet!$J$52:$J$58&lt;=0))&gt;0,
            SUMPRODUCT(--IFERROR(
                ABS(Timesheet!$J$52:$J$58-ROUND(Timesheet!$J$52:$J$58,2))&gt;0.000000001,
                FALSE
            ))&gt;0,
            AND(Position2&lt;&gt;"",
                OR(
                    COUNTA(Timesheet!$M$52:$M$58)-COUNT(Timesheet!$M$52:$M$58)&gt;0,
                    SUMPRODUCT(--ISNUMBER(Timesheet!$M$52:$M$58),--(Timesheet!$M$52:$M$58&lt;=0))&gt;0,
                    SUMPRODUCT(--IFERROR(
                        ABS(Timesheet!$M$52:$M$58-ROUND(Timesheet!$M$52:$M$58,2))&gt;0.000000001,
                        FALSE
                    ))&gt;0
                )
            )
        )
    ),
    $D$82,
    ""
)</f>
        <v/>
      </c>
      <c r="D82" s="411" t="s">
        <v>151</v>
      </c>
    </row>
    <row r="83" spans="1:5">
      <c r="B83" s="293"/>
      <c r="C83" s="444"/>
      <c r="D83" s="425"/>
    </row>
    <row r="84" spans="1:5">
      <c r="B84" s="293"/>
      <c r="C84" s="243"/>
      <c r="D84" s="425"/>
    </row>
    <row r="85" spans="1:5">
      <c r="B85" s="277" t="s">
        <v>135</v>
      </c>
      <c r="C85" s="240" t="str">
        <f>IF(
    OR(
        AND(Form_Start="",Workload_Fixed=""),
        $C$60&lt;&gt;"", $C$61&lt;&gt;"", $C$69&lt;&gt;""),
    $D$85,
    ""
)</f>
        <v/>
      </c>
      <c r="D85" s="421" t="s">
        <v>163</v>
      </c>
    </row>
    <row r="87" spans="1:5">
      <c r="B87"/>
      <c r="C87" s="442"/>
      <c r="D87" s="406"/>
    </row>
    <row r="88" spans="1:5">
      <c r="A88" s="395" t="s">
        <v>286</v>
      </c>
      <c r="B88" s="393"/>
      <c r="C88" s="394"/>
      <c r="D88" s="398"/>
      <c r="E88" s="393"/>
    </row>
    <row r="89" spans="1:5">
      <c r="B89" s="277" t="s">
        <v>157</v>
      </c>
      <c r="C89" s="443" t="str">
        <f>$C$90&amp;
IF(AND($C$90&lt;&gt;"",$C$91&lt;&gt;""),CHAR(10),"")&amp;
$C$91</f>
        <v/>
      </c>
      <c r="D89" s="431"/>
      <c r="E89" t="s">
        <v>288</v>
      </c>
    </row>
    <row r="90" spans="1:5">
      <c r="B90" s="294" t="s">
        <v>51</v>
      </c>
      <c r="C90" s="216" t="str">
        <f>IF(
AND(
Form_Start="",
OR(
Timesheet!$E$77="",
Timesheet!$F$77="",
AND(Position2&lt;&gt;"",OR(Timesheet!$E$78="",Timesheet!$F$78=""))
)
),
"Error "&amp;$B$90&amp;": "&amp;$D$90,
"")</f>
        <v/>
      </c>
      <c r="D90" s="432" t="s">
        <v>106</v>
      </c>
    </row>
    <row r="91" spans="1:5">
      <c r="B91" s="305" t="s">
        <v>54</v>
      </c>
      <c r="C91" s="306" t="str">
        <f>IF(
   OR($C$93&lt;&gt;"",$C$94&lt;&gt;""),
   "Error "&amp;$B$91&amp;": "&amp;$D$91&amp;$C$93&amp;$C$94,
   ""
)</f>
        <v/>
      </c>
      <c r="D91" s="433" t="s">
        <v>150</v>
      </c>
    </row>
    <row r="92" spans="1:5">
      <c r="B92" s="360"/>
      <c r="C92" s="361"/>
      <c r="D92" s="434"/>
    </row>
    <row r="93" spans="1:5">
      <c r="B93" s="307" t="s">
        <v>159</v>
      </c>
      <c r="C93" s="311" t="str" cm="1">
        <f t="array" ref="C93">IF(
   OR(
      SUMPRODUCT(
         --(Timesheet!$G$76:$M$76=""),
         --(Timesheet!$G$77:$M$77&lt;&gt;"")
      )&gt;0,
      AND(
         Position2&lt;&gt;"",
         SUMPRODUCT(
            --(Timesheet!$G$76:$M$76=""),
            --(Timesheet!$G$78:$M$78&lt;&gt;"")
         )&gt;0
      )
   ),
   CHAR(10)&amp;$D$93&amp;Period_No&amp;").",
   "")</f>
        <v/>
      </c>
      <c r="D93" s="435" t="s">
        <v>158</v>
      </c>
    </row>
    <row r="94" spans="1:5">
      <c r="B94" s="308" t="s">
        <v>160</v>
      </c>
      <c r="C94" s="309" t="str" cm="1">
        <f t="array" ref="C94">IF(
   AND(
      Position2="",
      SUMPRODUCT(--(Timesheet!$E$78:$O$78&lt;&gt;""))&gt;0
   ),
   CHAR(10)&amp;$D$94,
   ""
)</f>
        <v/>
      </c>
      <c r="D94" s="436" t="s">
        <v>314</v>
      </c>
    </row>
    <row r="95" spans="1:5">
      <c r="B95" s="303" t="s">
        <v>161</v>
      </c>
      <c r="C95" s="304" t="str">
        <f>IF(
   $C$89&lt;&gt;"",
   $D$95,
   ""
)</f>
        <v/>
      </c>
      <c r="D95" s="437" t="s">
        <v>164</v>
      </c>
    </row>
    <row r="96" spans="1:5">
      <c r="B96" s="288"/>
      <c r="C96" s="274"/>
      <c r="D96" s="438"/>
    </row>
    <row r="97" spans="1:5">
      <c r="B97"/>
      <c r="C97" s="442"/>
      <c r="D97" s="406"/>
    </row>
    <row r="98" spans="1:5">
      <c r="A98" s="395" t="s">
        <v>287</v>
      </c>
      <c r="B98" s="393"/>
      <c r="C98" s="394"/>
      <c r="D98" s="398"/>
      <c r="E98" s="393"/>
    </row>
    <row r="99" spans="1:5">
      <c r="B99" s="278" t="s">
        <v>240</v>
      </c>
      <c r="C99" s="229" t="str">
        <f>IF(AND($C$100&lt;&gt;"", $C$101&lt;&gt;""),"Error "&amp;$B$99&amp; ": "&amp; $D$99,
   IF(AND($C$100&lt;&gt;"", $C$101=""), "Error "&amp;$B$99&amp; ": "&amp; $D$100,
   IF(AND($C$100="", $C$101&lt;&gt;""), "Error "&amp;$B$99&amp; ": "&amp; $D$101,
   "")))</f>
        <v/>
      </c>
      <c r="D99" s="410" t="s">
        <v>242</v>
      </c>
    </row>
    <row r="100" spans="1:5">
      <c r="B100" s="279" t="s">
        <v>241</v>
      </c>
      <c r="C100" s="230" t="str">
        <f>IF(AND(Sec_6="", OR(Timesheet!$J$15=lists!$L$2, Timesheet!$J$16=lists!$L$2)), $D$100, "")</f>
        <v/>
      </c>
      <c r="D100" s="410" t="s">
        <v>243</v>
      </c>
    </row>
    <row r="101" spans="1:5">
      <c r="B101" s="280" t="s">
        <v>279</v>
      </c>
      <c r="C101" s="230" t="str">
        <f>IF(AND( Sec_6="", OR(Timesheet!$F$77=lists!$L$2, Timesheet!$F$78=lists!$L$2)), $D$101, "")</f>
        <v/>
      </c>
      <c r="D101" s="411" t="s">
        <v>244</v>
      </c>
    </row>
    <row r="102" spans="1:5">
      <c r="B102" s="303" t="s">
        <v>265</v>
      </c>
      <c r="C102" s="304" t="str">
        <f>IF(
   $C$99&lt;&gt;"",
   $D$102,
   ""
)</f>
        <v/>
      </c>
      <c r="D102" s="437" t="s">
        <v>245</v>
      </c>
    </row>
    <row r="103" spans="1:5">
      <c r="B103" s="293"/>
      <c r="C103" s="243"/>
      <c r="D103" s="438"/>
    </row>
    <row r="104" spans="1:5">
      <c r="B104" s="295"/>
      <c r="C104" s="244"/>
      <c r="D104" s="439"/>
    </row>
    <row r="105" spans="1:5">
      <c r="B105" s="295"/>
      <c r="C105" s="244"/>
      <c r="D105" s="439"/>
    </row>
  </sheetData>
  <sheetProtection algorithmName="SHA-512" hashValue="rFUjpnKNm8jo7LORTEjVV+9mPum41IJm0eA8W5pc/9pp0aJaumXcv3Z47h8E8W9/Kf8MlRN+1e/cOMBGONIl/Q==" saltValue="9kso/dMrGVlDvs4mxD6N/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9EDA4D1468D46146B3301192CAA0A514" ma:contentTypeVersion="16" ma:contentTypeDescription="Kurkite naują dokumentą." ma:contentTypeScope="" ma:versionID="3f00d8773964c3cedf6c9e0ce46fd9f4">
  <xsd:schema xmlns:xsd="http://www.w3.org/2001/XMLSchema" xmlns:xs="http://www.w3.org/2001/XMLSchema" xmlns:p="http://schemas.microsoft.com/office/2006/metadata/properties" xmlns:ns2="9404b5e4-08eb-4789-8cb8-1863d7f5fa9c" xmlns:ns3="0717e9a7-0751-4de0-953e-ad50ee3eecce" targetNamespace="http://schemas.microsoft.com/office/2006/metadata/properties" ma:root="true" ma:fieldsID="c0c79c7a7c066aad9a6b7e2761cd7aa3" ns2:_="" ns3:_="">
    <xsd:import namespace="9404b5e4-08eb-4789-8cb8-1863d7f5fa9c"/>
    <xsd:import namespace="0717e9a7-0751-4de0-953e-ad50ee3eecc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4b5e4-08eb-4789-8cb8-1863d7f5fa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Vaizdų žymė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17e9a7-0751-4de0-953e-ad50ee3eecc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e8844cf-da47-42de-b939-411d46ad631d}" ma:internalName="TaxCatchAll" ma:showField="CatchAllData" ma:web="0717e9a7-0751-4de0-953e-ad50ee3eecc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404b5e4-08eb-4789-8cb8-1863d7f5fa9c">
      <Terms xmlns="http://schemas.microsoft.com/office/infopath/2007/PartnerControls"/>
    </lcf76f155ced4ddcb4097134ff3c332f>
    <TaxCatchAll xmlns="0717e9a7-0751-4de0-953e-ad50ee3eecce" xsi:nil="true"/>
  </documentManagement>
</p:properties>
</file>

<file path=customXml/itemProps1.xml><?xml version="1.0" encoding="utf-8"?>
<ds:datastoreItem xmlns:ds="http://schemas.openxmlformats.org/officeDocument/2006/customXml" ds:itemID="{35B04DC2-DC48-4B6C-8E8D-ECC9BFEAC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04b5e4-08eb-4789-8cb8-1863d7f5fa9c"/>
    <ds:schemaRef ds:uri="0717e9a7-0751-4de0-953e-ad50ee3eec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70B881-1FEB-424C-BDC4-24AD03AA120F}">
  <ds:schemaRefs>
    <ds:schemaRef ds:uri="http://schemas.microsoft.com/sharepoint/v3/contenttype/forms"/>
  </ds:schemaRefs>
</ds:datastoreItem>
</file>

<file path=customXml/itemProps3.xml><?xml version="1.0" encoding="utf-8"?>
<ds:datastoreItem xmlns:ds="http://schemas.openxmlformats.org/officeDocument/2006/customXml" ds:itemID="{B9AFBDAD-4355-4407-A134-8B0A476ACDF8}">
  <ds:schemaRefs>
    <ds:schemaRef ds:uri="http://schemas.microsoft.com/office/2006/documentManagement/types"/>
    <ds:schemaRef ds:uri="http://purl.org/dc/terms/"/>
    <ds:schemaRef ds:uri="http://schemas.openxmlformats.org/package/2006/metadata/core-properties"/>
    <ds:schemaRef ds:uri="http://purl.org/dc/elements/1.1/"/>
    <ds:schemaRef ds:uri="0717e9a7-0751-4de0-953e-ad50ee3eecce"/>
    <ds:schemaRef ds:uri="9404b5e4-08eb-4789-8cb8-1863d7f5fa9c"/>
    <ds:schemaRef ds:uri="http://www.w3.org/XML/1998/namespace"/>
    <ds:schemaRef ds:uri="http://schemas.microsoft.com/office/infopath/2007/PartnerControls"/>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44</vt:i4>
      </vt:variant>
    </vt:vector>
  </HeadingPairs>
  <TitlesOfParts>
    <vt:vector size="48" baseType="lpstr">
      <vt:lpstr>Instructions</vt:lpstr>
      <vt:lpstr>Timesheet</vt:lpstr>
      <vt:lpstr>lists</vt:lpstr>
      <vt:lpstr>error</vt:lpstr>
      <vt:lpstr>Before_you_start</vt:lpstr>
      <vt:lpstr>Colour_coding</vt:lpstr>
      <vt:lpstr>Countries</vt:lpstr>
      <vt:lpstr>duration</vt:lpstr>
      <vt:lpstr>Duties</vt:lpstr>
      <vt:lpstr>DutiesIF</vt:lpstr>
      <vt:lpstr>Entering_data</vt:lpstr>
      <vt:lpstr>Form_Completed_Message</vt:lpstr>
      <vt:lpstr>Form_Start</vt:lpstr>
      <vt:lpstr>H_Fin</vt:lpstr>
      <vt:lpstr>H_LP_man</vt:lpstr>
      <vt:lpstr>H_Other</vt:lpstr>
      <vt:lpstr>H_PP_man</vt:lpstr>
      <vt:lpstr>How_to_fill_in_the_form</vt:lpstr>
      <vt:lpstr>YN</vt:lpstr>
      <vt:lpstr>YNif</vt:lpstr>
      <vt:lpstr>Peri_Duration</vt:lpstr>
      <vt:lpstr>Peri_End2</vt:lpstr>
      <vt:lpstr>Peri_Start</vt:lpstr>
      <vt:lpstr>Peri_Start2</vt:lpstr>
      <vt:lpstr>Period</vt:lpstr>
      <vt:lpstr>Period_No</vt:lpstr>
      <vt:lpstr>Pos1_duties</vt:lpstr>
      <vt:lpstr>Pos2_duties</vt:lpstr>
      <vt:lpstr>Position2</vt:lpstr>
      <vt:lpstr>PP</vt:lpstr>
      <vt:lpstr>Timesheet!Print_Area</vt:lpstr>
      <vt:lpstr>Purpose_of_the_form</vt:lpstr>
      <vt:lpstr>Sec_1</vt:lpstr>
      <vt:lpstr>Sec_2</vt:lpstr>
      <vt:lpstr>Sec_3</vt:lpstr>
      <vt:lpstr>Sec_4</vt:lpstr>
      <vt:lpstr>Sec_5</vt:lpstr>
      <vt:lpstr>Sec_6</vt:lpstr>
      <vt:lpstr>Sec_7</vt:lpstr>
      <vt:lpstr>Sec1_Error</vt:lpstr>
      <vt:lpstr>Sec2_Error</vt:lpstr>
      <vt:lpstr>Sec3_Error</vt:lpstr>
      <vt:lpstr>Sec4_Error</vt:lpstr>
      <vt:lpstr>Sec5_Error</vt:lpstr>
      <vt:lpstr>Sec6_Error</vt:lpstr>
      <vt:lpstr>True_End</vt:lpstr>
      <vt:lpstr>True_Start</vt:lpstr>
      <vt:lpstr>Workload_Fixed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Ringailaitė</dc:creator>
  <cp:lastModifiedBy>Inga Ringailaitė</cp:lastModifiedBy>
  <cp:lastPrinted>2026-10-01T11:44:54Z</cp:lastPrinted>
  <dcterms:created xsi:type="dcterms:W3CDTF">2025-07-09T17:48:07Z</dcterms:created>
  <dcterms:modified xsi:type="dcterms:W3CDTF">2026-10-13T13:10:32Z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0x0101009EDA4D1468D46146B3301192CAA0A514</vt:lpwstr>
  </property>
  <property fmtid="{D5CDD505-2E9C-101B-9397-08002B2CF9AE}" pid="3" name="MediaServiceImageTags">
    <vt:lpwstr/>
  </property>
</Properties>
</file>